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 - Zakázky archivace\2019\2019_034 Plzeň ZŠ Podmostní 1_energ.úspory\4. R+VV+SP\2. DPS_DVZ\"/>
    </mc:Choice>
  </mc:AlternateContent>
  <bookViews>
    <workbookView xWindow="0" yWindow="0" windowWidth="0" windowHeight="0"/>
  </bookViews>
  <sheets>
    <sheet name="Rekapitulace stavby" sheetId="1" r:id="rId1"/>
    <sheet name="01.01 - Konstrukce obvodo..." sheetId="2" r:id="rId2"/>
    <sheet name="01.02 - Konstrukce k nevy..." sheetId="3" r:id="rId3"/>
    <sheet name="01.03 - Střechy ploché, š..." sheetId="4" r:id="rId4"/>
    <sheet name="02 - Výměna otvorových vý..." sheetId="5" r:id="rId5"/>
    <sheet name="03 - Výměna osvětlení" sheetId="6" r:id="rId6"/>
    <sheet name="04 - Ostatní a vedlejší n..." sheetId="7" r:id="rId7"/>
    <sheet name="6.000 - Neuznatelné nákla...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'01.01 - Konstrukce obvodo...'!$C$116:$K$888</definedName>
    <definedName name="_xlnm.Print_Area" localSheetId="1">'01.01 - Konstrukce obvodo...'!$C$4:$J$43,'01.01 - Konstrukce obvodo...'!$C$49:$J$94,'01.01 - Konstrukce obvodo...'!$C$100:$K$888</definedName>
    <definedName name="_xlnm.Print_Titles" localSheetId="1">'01.01 - Konstrukce obvodo...'!$116:$116</definedName>
    <definedName name="_xlnm._FilterDatabase" localSheetId="2" hidden="1">'01.02 - Konstrukce k nevy...'!$C$98:$K$152</definedName>
    <definedName name="_xlnm.Print_Area" localSheetId="2">'01.02 - Konstrukce k nevy...'!$C$4:$J$43,'01.02 - Konstrukce k nevy...'!$C$49:$J$76,'01.02 - Konstrukce k nevy...'!$C$82:$K$152</definedName>
    <definedName name="_xlnm.Print_Titles" localSheetId="2">'01.02 - Konstrukce k nevy...'!$98:$98</definedName>
    <definedName name="_xlnm._FilterDatabase" localSheetId="3" hidden="1">'01.03 - Střechy ploché, š...'!$C$98:$K$173</definedName>
    <definedName name="_xlnm.Print_Area" localSheetId="3">'01.03 - Střechy ploché, š...'!$C$4:$J$43,'01.03 - Střechy ploché, š...'!$C$49:$J$76,'01.03 - Střechy ploché, š...'!$C$82:$K$173</definedName>
    <definedName name="_xlnm.Print_Titles" localSheetId="3">'01.03 - Střechy ploché, š...'!$98:$98</definedName>
    <definedName name="_xlnm._FilterDatabase" localSheetId="4" hidden="1">'02 - Výměna otvorových vý...'!$C$95:$K$340</definedName>
    <definedName name="_xlnm.Print_Area" localSheetId="4">'02 - Výměna otvorových vý...'!$C$4:$J$41,'02 - Výměna otvorových vý...'!$C$47:$J$75,'02 - Výměna otvorových vý...'!$C$81:$K$340</definedName>
    <definedName name="_xlnm.Print_Titles" localSheetId="4">'02 - Výměna otvorových vý...'!$95:$95</definedName>
    <definedName name="_xlnm._FilterDatabase" localSheetId="5" hidden="1">'03 - Výměna osvětlení'!$C$86:$K$129</definedName>
    <definedName name="_xlnm.Print_Area" localSheetId="5">'03 - Výměna osvětlení'!$C$4:$J$41,'03 - Výměna osvětlení'!$C$47:$J$66,'03 - Výměna osvětlení'!$C$72:$K$129</definedName>
    <definedName name="_xlnm.Print_Titles" localSheetId="5">'03 - Výměna osvětlení'!$86:$86</definedName>
    <definedName name="_xlnm._FilterDatabase" localSheetId="6" hidden="1">'04 - Ostatní a vedlejší n...'!$C$92:$K$136</definedName>
    <definedName name="_xlnm.Print_Area" localSheetId="6">'04 - Ostatní a vedlejší n...'!$C$4:$J$41,'04 - Ostatní a vedlejší n...'!$C$47:$J$72,'04 - Ostatní a vedlejší n...'!$C$78:$K$136</definedName>
    <definedName name="_xlnm.Print_Titles" localSheetId="6">'04 - Ostatní a vedlejší n...'!$92:$92</definedName>
    <definedName name="_xlnm._FilterDatabase" localSheetId="7" hidden="1">'6.000 - Neuznatelné nákla...'!$C$102:$K$396</definedName>
    <definedName name="_xlnm.Print_Area" localSheetId="7">'6.000 - Neuznatelné nákla...'!$C$4:$J$39,'6.000 - Neuznatelné nákla...'!$C$45:$J$84,'6.000 - Neuznatelné nákla...'!$C$90:$K$396</definedName>
    <definedName name="_xlnm.Print_Titles" localSheetId="7">'6.000 - Neuznatelné nákla...'!$102:$102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3"/>
  <c i="8" r="J35"/>
  <c i="1" r="AX63"/>
  <c i="8"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5"/>
  <c r="BH305"/>
  <c r="BG305"/>
  <c r="BF305"/>
  <c r="T305"/>
  <c r="R305"/>
  <c r="P305"/>
  <c r="BI300"/>
  <c r="BH300"/>
  <c r="BG300"/>
  <c r="BF300"/>
  <c r="T300"/>
  <c r="R300"/>
  <c r="P300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5"/>
  <c r="BH285"/>
  <c r="BG285"/>
  <c r="BF285"/>
  <c r="T285"/>
  <c r="R285"/>
  <c r="P285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T232"/>
  <c r="R233"/>
  <c r="R232"/>
  <c r="P233"/>
  <c r="P232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7"/>
  <c r="BH177"/>
  <c r="BG177"/>
  <c r="BF177"/>
  <c r="T177"/>
  <c r="R177"/>
  <c r="P177"/>
  <c r="BI172"/>
  <c r="BH172"/>
  <c r="BG172"/>
  <c r="BF172"/>
  <c r="T172"/>
  <c r="R172"/>
  <c r="P172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J100"/>
  <c r="J99"/>
  <c r="F99"/>
  <c r="F97"/>
  <c r="E95"/>
  <c r="J55"/>
  <c r="J54"/>
  <c r="F54"/>
  <c r="F52"/>
  <c r="E50"/>
  <c r="J18"/>
  <c r="E18"/>
  <c r="F100"/>
  <c r="J17"/>
  <c r="J12"/>
  <c r="J52"/>
  <c r="E7"/>
  <c r="E93"/>
  <c i="7" r="J39"/>
  <c r="J38"/>
  <c i="1" r="AY62"/>
  <c i="7" r="J37"/>
  <c i="1" r="AX62"/>
  <c i="7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/>
  <c r="T94"/>
  <c r="R96"/>
  <c r="R95"/>
  <c r="R94"/>
  <c r="P96"/>
  <c r="P95"/>
  <c r="P94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6" r="J39"/>
  <c r="J38"/>
  <c i="1" r="AY61"/>
  <c i="6" r="J37"/>
  <c i="1" r="AX61"/>
  <c i="6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1"/>
  <c r="E79"/>
  <c r="J58"/>
  <c r="F56"/>
  <c r="E54"/>
  <c r="J26"/>
  <c r="E26"/>
  <c r="J59"/>
  <c r="J25"/>
  <c r="J20"/>
  <c r="E20"/>
  <c r="F84"/>
  <c r="J19"/>
  <c r="J17"/>
  <c r="E17"/>
  <c r="F58"/>
  <c r="J16"/>
  <c r="J14"/>
  <c r="J81"/>
  <c r="E7"/>
  <c r="E50"/>
  <c i="5" r="J39"/>
  <c r="J38"/>
  <c i="1" r="AY60"/>
  <c i="5" r="J37"/>
  <c i="1" r="AX60"/>
  <c i="5" r="BI339"/>
  <c r="BH339"/>
  <c r="BG339"/>
  <c r="BF339"/>
  <c r="T339"/>
  <c r="T338"/>
  <c r="R339"/>
  <c r="R338"/>
  <c r="P339"/>
  <c r="P338"/>
  <c r="BI337"/>
  <c r="BH337"/>
  <c r="BG337"/>
  <c r="BF337"/>
  <c r="T337"/>
  <c r="R337"/>
  <c r="P337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0"/>
  <c r="BH310"/>
  <c r="BG310"/>
  <c r="BF310"/>
  <c r="T310"/>
  <c r="R310"/>
  <c r="P310"/>
  <c r="BI308"/>
  <c r="BH308"/>
  <c r="BG308"/>
  <c r="BF308"/>
  <c r="T308"/>
  <c r="R308"/>
  <c r="P308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5"/>
  <c r="BH125"/>
  <c r="BG125"/>
  <c r="BF125"/>
  <c r="T125"/>
  <c r="R125"/>
  <c r="P125"/>
  <c r="BI115"/>
  <c r="BH115"/>
  <c r="BG115"/>
  <c r="BF115"/>
  <c r="T115"/>
  <c r="R115"/>
  <c r="P11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90"/>
  <c r="E7"/>
  <c r="E84"/>
  <c i="4" r="J41"/>
  <c r="J40"/>
  <c i="1" r="AY59"/>
  <c i="4" r="J39"/>
  <c i="1" r="AX59"/>
  <c i="4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T101"/>
  <c r="R102"/>
  <c r="R101"/>
  <c r="P102"/>
  <c r="P101"/>
  <c r="J96"/>
  <c r="J95"/>
  <c r="F95"/>
  <c r="F93"/>
  <c r="E91"/>
  <c r="J63"/>
  <c r="J62"/>
  <c r="F62"/>
  <c r="F60"/>
  <c r="E58"/>
  <c r="J22"/>
  <c r="E22"/>
  <c r="F96"/>
  <c r="J21"/>
  <c r="J16"/>
  <c r="J60"/>
  <c r="E7"/>
  <c r="E52"/>
  <c i="3" r="J41"/>
  <c r="J40"/>
  <c i="1" r="AY58"/>
  <c i="3" r="J39"/>
  <c i="1" r="AX58"/>
  <c i="3"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T128"/>
  <c r="R129"/>
  <c r="R128"/>
  <c r="P129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63"/>
  <c r="J62"/>
  <c r="F62"/>
  <c r="F60"/>
  <c r="E58"/>
  <c r="J22"/>
  <c r="E22"/>
  <c r="F96"/>
  <c r="J21"/>
  <c r="J16"/>
  <c r="J93"/>
  <c r="E7"/>
  <c r="E85"/>
  <c i="2" r="J41"/>
  <c r="J40"/>
  <c i="1" r="AY57"/>
  <c i="2" r="J39"/>
  <c i="1" r="AX57"/>
  <c i="2"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6"/>
  <c r="BH876"/>
  <c r="BG876"/>
  <c r="BF876"/>
  <c r="T876"/>
  <c r="R876"/>
  <c r="P876"/>
  <c r="BI874"/>
  <c r="BH874"/>
  <c r="BG874"/>
  <c r="BF874"/>
  <c r="T874"/>
  <c r="R874"/>
  <c r="P874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3"/>
  <c r="BH853"/>
  <c r="BG853"/>
  <c r="BF853"/>
  <c r="T853"/>
  <c r="R853"/>
  <c r="P853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4"/>
  <c r="BH844"/>
  <c r="BG844"/>
  <c r="BF844"/>
  <c r="T844"/>
  <c r="R844"/>
  <c r="P844"/>
  <c r="BI841"/>
  <c r="BH841"/>
  <c r="BG841"/>
  <c r="BF841"/>
  <c r="T841"/>
  <c r="R841"/>
  <c r="P841"/>
  <c r="BI838"/>
  <c r="BH838"/>
  <c r="BG838"/>
  <c r="BF838"/>
  <c r="T838"/>
  <c r="R838"/>
  <c r="P838"/>
  <c r="BI835"/>
  <c r="BH835"/>
  <c r="BG835"/>
  <c r="BF835"/>
  <c r="T835"/>
  <c r="R835"/>
  <c r="P835"/>
  <c r="BI833"/>
  <c r="BH833"/>
  <c r="BG833"/>
  <c r="BF833"/>
  <c r="T833"/>
  <c r="R833"/>
  <c r="P833"/>
  <c r="BI829"/>
  <c r="BH829"/>
  <c r="BG829"/>
  <c r="BF829"/>
  <c r="T829"/>
  <c r="R829"/>
  <c r="P829"/>
  <c r="BI827"/>
  <c r="BH827"/>
  <c r="BG827"/>
  <c r="BF827"/>
  <c r="T827"/>
  <c r="R827"/>
  <c r="P827"/>
  <c r="BI824"/>
  <c r="BH824"/>
  <c r="BG824"/>
  <c r="BF824"/>
  <c r="T824"/>
  <c r="R824"/>
  <c r="P824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1"/>
  <c r="BH801"/>
  <c r="BG801"/>
  <c r="BF801"/>
  <c r="T801"/>
  <c r="R801"/>
  <c r="P801"/>
  <c r="BI800"/>
  <c r="BH800"/>
  <c r="BG800"/>
  <c r="BF800"/>
  <c r="T800"/>
  <c r="R800"/>
  <c r="P800"/>
  <c r="BI797"/>
  <c r="BH797"/>
  <c r="BG797"/>
  <c r="BF797"/>
  <c r="T797"/>
  <c r="R797"/>
  <c r="P797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73"/>
  <c r="BH773"/>
  <c r="BG773"/>
  <c r="BF773"/>
  <c r="T773"/>
  <c r="R773"/>
  <c r="P773"/>
  <c r="BI770"/>
  <c r="BH770"/>
  <c r="BG770"/>
  <c r="BF770"/>
  <c r="T770"/>
  <c r="R770"/>
  <c r="P770"/>
  <c r="BI766"/>
  <c r="BH766"/>
  <c r="BG766"/>
  <c r="BF766"/>
  <c r="T766"/>
  <c r="R766"/>
  <c r="P766"/>
  <c r="BI758"/>
  <c r="BH758"/>
  <c r="BG758"/>
  <c r="BF758"/>
  <c r="T758"/>
  <c r="R758"/>
  <c r="P758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39"/>
  <c r="BH739"/>
  <c r="BG739"/>
  <c r="BF739"/>
  <c r="T739"/>
  <c r="R739"/>
  <c r="P739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7"/>
  <c r="BH727"/>
  <c r="BG727"/>
  <c r="BF727"/>
  <c r="T727"/>
  <c r="R727"/>
  <c r="P727"/>
  <c r="BI724"/>
  <c r="BH724"/>
  <c r="BG724"/>
  <c r="BF724"/>
  <c r="T724"/>
  <c r="R724"/>
  <c r="P724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1"/>
  <c r="BH661"/>
  <c r="BG661"/>
  <c r="BF661"/>
  <c r="T661"/>
  <c r="R661"/>
  <c r="P661"/>
  <c r="BI659"/>
  <c r="BH659"/>
  <c r="BG659"/>
  <c r="BF659"/>
  <c r="T659"/>
  <c r="R659"/>
  <c r="P659"/>
  <c r="BI656"/>
  <c r="BH656"/>
  <c r="BG656"/>
  <c r="BF656"/>
  <c r="T656"/>
  <c r="R656"/>
  <c r="P656"/>
  <c r="BI654"/>
  <c r="BH654"/>
  <c r="BG654"/>
  <c r="BF654"/>
  <c r="T654"/>
  <c r="R654"/>
  <c r="P654"/>
  <c r="BI651"/>
  <c r="BH651"/>
  <c r="BG651"/>
  <c r="BF651"/>
  <c r="T651"/>
  <c r="T650"/>
  <c r="R651"/>
  <c r="R650"/>
  <c r="P651"/>
  <c r="P650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3"/>
  <c r="BH633"/>
  <c r="BG633"/>
  <c r="BF633"/>
  <c r="T633"/>
  <c r="R633"/>
  <c r="P633"/>
  <c r="BI631"/>
  <c r="BH631"/>
  <c r="BG631"/>
  <c r="BF631"/>
  <c r="T631"/>
  <c r="R631"/>
  <c r="P631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5"/>
  <c r="BH615"/>
  <c r="BG615"/>
  <c r="BF615"/>
  <c r="T615"/>
  <c r="R615"/>
  <c r="P615"/>
  <c r="BI612"/>
  <c r="BH612"/>
  <c r="BG612"/>
  <c r="BF612"/>
  <c r="T612"/>
  <c r="T611"/>
  <c r="R612"/>
  <c r="R611"/>
  <c r="P612"/>
  <c r="P611"/>
  <c r="BI610"/>
  <c r="BH610"/>
  <c r="BG610"/>
  <c r="BF610"/>
  <c r="T610"/>
  <c r="R610"/>
  <c r="P610"/>
  <c r="BI609"/>
  <c r="BH609"/>
  <c r="BG609"/>
  <c r="BF609"/>
  <c r="T609"/>
  <c r="R609"/>
  <c r="P609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599"/>
  <c r="BH599"/>
  <c r="BG599"/>
  <c r="BF599"/>
  <c r="T599"/>
  <c r="R599"/>
  <c r="P599"/>
  <c r="BI597"/>
  <c r="BH597"/>
  <c r="BG597"/>
  <c r="BF597"/>
  <c r="T597"/>
  <c r="R597"/>
  <c r="P597"/>
  <c r="BI594"/>
  <c r="BH594"/>
  <c r="BG594"/>
  <c r="BF594"/>
  <c r="T594"/>
  <c r="R594"/>
  <c r="P594"/>
  <c r="BI590"/>
  <c r="BH590"/>
  <c r="BG590"/>
  <c r="BF590"/>
  <c r="T590"/>
  <c r="R590"/>
  <c r="P590"/>
  <c r="BI560"/>
  <c r="BH560"/>
  <c r="BG560"/>
  <c r="BF560"/>
  <c r="T560"/>
  <c r="R560"/>
  <c r="P560"/>
  <c r="BI557"/>
  <c r="BH557"/>
  <c r="BG557"/>
  <c r="BF557"/>
  <c r="T557"/>
  <c r="R557"/>
  <c r="P557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0"/>
  <c r="BH510"/>
  <c r="BG510"/>
  <c r="BF510"/>
  <c r="T510"/>
  <c r="R510"/>
  <c r="P510"/>
  <c r="BI508"/>
  <c r="BH508"/>
  <c r="BG508"/>
  <c r="BF508"/>
  <c r="T508"/>
  <c r="R508"/>
  <c r="P508"/>
  <c r="BI503"/>
  <c r="BH503"/>
  <c r="BG503"/>
  <c r="BF503"/>
  <c r="T503"/>
  <c r="R503"/>
  <c r="P503"/>
  <c r="BI502"/>
  <c r="BH502"/>
  <c r="BG502"/>
  <c r="BF502"/>
  <c r="T502"/>
  <c r="R502"/>
  <c r="P502"/>
  <c r="BI500"/>
  <c r="BH500"/>
  <c r="BG500"/>
  <c r="BF500"/>
  <c r="T500"/>
  <c r="R500"/>
  <c r="P500"/>
  <c r="BI486"/>
  <c r="BH486"/>
  <c r="BG486"/>
  <c r="BF486"/>
  <c r="T486"/>
  <c r="R486"/>
  <c r="P486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29"/>
  <c r="BH429"/>
  <c r="BG429"/>
  <c r="BF429"/>
  <c r="T429"/>
  <c r="R429"/>
  <c r="P429"/>
  <c r="BI427"/>
  <c r="BH427"/>
  <c r="BG427"/>
  <c r="BF427"/>
  <c r="T427"/>
  <c r="R427"/>
  <c r="P427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75"/>
  <c r="BH375"/>
  <c r="BG375"/>
  <c r="BF375"/>
  <c r="T375"/>
  <c r="R375"/>
  <c r="P375"/>
  <c r="BI373"/>
  <c r="BH373"/>
  <c r="BG373"/>
  <c r="BF373"/>
  <c r="T373"/>
  <c r="R373"/>
  <c r="P373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3"/>
  <c r="BH333"/>
  <c r="BG333"/>
  <c r="BF333"/>
  <c r="T333"/>
  <c r="R333"/>
  <c r="P333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4"/>
  <c r="J113"/>
  <c r="F113"/>
  <c r="F111"/>
  <c r="E109"/>
  <c r="J63"/>
  <c r="J62"/>
  <c r="F62"/>
  <c r="F60"/>
  <c r="E58"/>
  <c r="J22"/>
  <c r="E22"/>
  <c r="F63"/>
  <c r="J21"/>
  <c r="J16"/>
  <c r="J111"/>
  <c r="E7"/>
  <c r="E103"/>
  <c i="1" r="L50"/>
  <c r="AM50"/>
  <c r="AM49"/>
  <c r="L49"/>
  <c r="AM47"/>
  <c r="L47"/>
  <c r="L45"/>
  <c r="L44"/>
  <c i="8" r="J392"/>
  <c r="J272"/>
  <c r="BK200"/>
  <c r="J123"/>
  <c i="7" r="BK115"/>
  <c r="J96"/>
  <c i="6" r="BK105"/>
  <c i="5" r="BK321"/>
  <c r="J253"/>
  <c r="J151"/>
  <c i="4" r="J169"/>
  <c i="3" r="BK134"/>
  <c i="2" r="BK846"/>
  <c r="J744"/>
  <c r="BK654"/>
  <c r="BK628"/>
  <c r="BK508"/>
  <c r="J440"/>
  <c r="BK296"/>
  <c r="BK178"/>
  <c r="J122"/>
  <c i="8" r="BK285"/>
  <c r="BK182"/>
  <c r="BK111"/>
  <c i="6" r="BK116"/>
  <c r="BK93"/>
  <c i="5" r="J281"/>
  <c r="BK245"/>
  <c r="J178"/>
  <c i="4" r="BK150"/>
  <c i="3" r="BK152"/>
  <c r="BK105"/>
  <c i="2" r="J815"/>
  <c r="BK732"/>
  <c r="BK681"/>
  <c r="J609"/>
  <c r="BK438"/>
  <c r="BK355"/>
  <c r="J244"/>
  <c r="J191"/>
  <c r="BK146"/>
  <c i="8" r="BK385"/>
  <c r="J328"/>
  <c r="BK229"/>
  <c i="2" r="J447"/>
  <c r="BK318"/>
  <c r="BK227"/>
  <c i="1" r="AS56"/>
  <c i="8" r="J274"/>
  <c r="J161"/>
  <c i="6" r="BK127"/>
  <c r="J89"/>
  <c i="5" r="J289"/>
  <c r="J231"/>
  <c r="BK131"/>
  <c i="4" r="J160"/>
  <c i="3" r="J129"/>
  <c i="2" r="BK821"/>
  <c r="J719"/>
  <c r="BK641"/>
  <c r="J560"/>
  <c r="J454"/>
  <c r="J421"/>
  <c r="BK299"/>
  <c r="J227"/>
  <c r="J167"/>
  <c i="8" r="J277"/>
  <c r="J256"/>
  <c r="BK222"/>
  <c r="J172"/>
  <c r="BK150"/>
  <c i="7" r="J126"/>
  <c i="6" r="BK125"/>
  <c r="J105"/>
  <c i="5" r="BK310"/>
  <c r="BK233"/>
  <c r="BK189"/>
  <c r="J161"/>
  <c i="4" r="J150"/>
  <c i="3" r="J145"/>
  <c r="J111"/>
  <c i="2" r="BK862"/>
  <c r="J681"/>
  <c r="J634"/>
  <c r="BK594"/>
  <c r="BK466"/>
  <c r="J405"/>
  <c r="BK271"/>
  <c r="BK187"/>
  <c r="BK127"/>
  <c i="8" r="BK280"/>
  <c r="BK211"/>
  <c r="BK157"/>
  <c r="BK106"/>
  <c i="2" r="J886"/>
  <c r="BK849"/>
  <c r="J790"/>
  <c r="J718"/>
  <c r="BK680"/>
  <c r="J659"/>
  <c r="J604"/>
  <c r="BK462"/>
  <c r="J320"/>
  <c r="J217"/>
  <c r="BK120"/>
  <c i="8" r="BK328"/>
  <c r="J280"/>
  <c i="7" r="BK135"/>
  <c i="6" r="BK103"/>
  <c i="5" r="BK328"/>
  <c r="J271"/>
  <c r="J233"/>
  <c i="4" r="BK160"/>
  <c r="BK120"/>
  <c i="2" r="BK882"/>
  <c r="BK796"/>
  <c r="BK679"/>
  <c r="BK612"/>
  <c r="J451"/>
  <c r="J350"/>
  <c r="BK341"/>
  <c r="J286"/>
  <c r="BK222"/>
  <c r="J175"/>
  <c i="8" r="BK327"/>
  <c r="J266"/>
  <c r="J229"/>
  <c r="J150"/>
  <c r="J112"/>
  <c i="6" r="J129"/>
  <c i="5" r="J300"/>
  <c r="J216"/>
  <c r="BK151"/>
  <c i="4" r="J171"/>
  <c r="BK148"/>
  <c r="J120"/>
  <c i="2" r="BK876"/>
  <c r="J806"/>
  <c r="J748"/>
  <c r="BK696"/>
  <c r="J625"/>
  <c r="J520"/>
  <c i="8" r="J374"/>
  <c r="BK268"/>
  <c r="J186"/>
  <c r="J142"/>
  <c i="7" r="J123"/>
  <c i="6" r="BK117"/>
  <c r="J91"/>
  <c i="5" r="J296"/>
  <c r="J225"/>
  <c r="J144"/>
  <c i="4" r="BK162"/>
  <c r="J114"/>
  <c i="2" r="J882"/>
  <c r="BK824"/>
  <c r="BK700"/>
  <c r="J603"/>
  <c r="J466"/>
  <c r="J313"/>
  <c r="J206"/>
  <c r="BK128"/>
  <c i="8" r="J306"/>
  <c r="J165"/>
  <c i="7" r="J115"/>
  <c i="6" r="BK109"/>
  <c i="5" r="J339"/>
  <c r="BK273"/>
  <c r="BK225"/>
  <c i="4" r="BK155"/>
  <c r="J107"/>
  <c i="3" r="BK133"/>
  <c i="2" r="J862"/>
  <c r="BK810"/>
  <c r="BK712"/>
  <c r="J638"/>
  <c r="BK520"/>
  <c r="BK458"/>
  <c r="BK405"/>
  <c r="BK213"/>
  <c r="BK175"/>
  <c r="J133"/>
  <c i="8" r="J387"/>
  <c r="BK338"/>
  <c r="BK272"/>
  <c i="2" r="J458"/>
  <c r="BK375"/>
  <c r="J271"/>
  <c r="J124"/>
  <c i="8" r="J379"/>
  <c r="BK344"/>
  <c r="BK277"/>
  <c r="BK153"/>
  <c i="7" r="BK120"/>
  <c i="6" r="BK102"/>
  <c i="5" r="J310"/>
  <c r="BK251"/>
  <c r="J167"/>
  <c i="4" r="BK157"/>
  <c i="3" r="J137"/>
  <c i="2" r="BK838"/>
  <c r="BK815"/>
  <c r="BK667"/>
  <c r="J633"/>
  <c r="J594"/>
  <c r="J452"/>
  <c r="J415"/>
  <c r="BK274"/>
  <c r="BK194"/>
  <c i="8" r="J171"/>
  <c r="J117"/>
  <c i="7" r="J100"/>
  <c i="6" r="BK99"/>
  <c i="5" r="BK283"/>
  <c r="BK216"/>
  <c r="J183"/>
  <c r="J115"/>
  <c i="4" r="BK140"/>
  <c r="J102"/>
  <c i="3" r="J125"/>
  <c i="2" r="J873"/>
  <c r="J724"/>
  <c r="J677"/>
  <c r="BK631"/>
  <c r="BK590"/>
  <c r="J445"/>
  <c r="J399"/>
  <c r="BK266"/>
  <c r="J155"/>
  <c i="8" r="BK336"/>
  <c r="BK224"/>
  <c r="J159"/>
  <c i="4" r="BK109"/>
  <c i="2" r="BK853"/>
  <c r="BK748"/>
  <c r="J684"/>
  <c r="J606"/>
  <c r="BK500"/>
  <c r="J419"/>
  <c r="BK280"/>
  <c r="J174"/>
  <c i="8" r="J357"/>
  <c r="BK298"/>
  <c r="BK212"/>
  <c i="6" r="J95"/>
  <c i="5" r="J268"/>
  <c r="BK202"/>
  <c i="4" r="J148"/>
  <c r="J112"/>
  <c i="2" r="J880"/>
  <c r="J824"/>
  <c r="J712"/>
  <c r="J667"/>
  <c r="BK605"/>
  <c r="BK468"/>
  <c r="BK399"/>
  <c r="J343"/>
  <c r="BK303"/>
  <c r="BK191"/>
  <c r="J143"/>
  <c i="8" r="J336"/>
  <c r="BK256"/>
  <c r="J217"/>
  <c r="J160"/>
  <c r="BK116"/>
  <c i="7" r="BK107"/>
  <c i="6" r="BK91"/>
  <c i="5" r="J276"/>
  <c r="BK167"/>
  <c r="BK99"/>
  <c i="4" r="BK143"/>
  <c r="BK112"/>
  <c i="2" r="BK856"/>
  <c r="BK812"/>
  <c r="BK744"/>
  <c r="J680"/>
  <c r="J616"/>
  <c i="8" r="BK349"/>
  <c r="BK320"/>
  <c r="BK165"/>
  <c r="BK112"/>
  <c i="6" r="BK129"/>
  <c i="5" r="J328"/>
  <c r="J273"/>
  <c r="J245"/>
  <c r="J136"/>
  <c i="4" r="BK159"/>
  <c i="2" r="BK888"/>
  <c r="J829"/>
  <c r="BK790"/>
  <c r="BK675"/>
  <c r="J641"/>
  <c r="BK470"/>
  <c r="J375"/>
  <c r="BK276"/>
  <c r="BK173"/>
  <c i="8" r="J327"/>
  <c r="BK177"/>
  <c i="7" r="J111"/>
  <c i="6" r="J103"/>
  <c i="5" r="BK289"/>
  <c r="J256"/>
  <c i="2" r="J318"/>
  <c r="BK231"/>
  <c r="BK174"/>
  <c r="BK122"/>
  <c i="8" r="BK374"/>
  <c r="BK311"/>
  <c i="2" r="BK454"/>
  <c r="BK393"/>
  <c r="BK301"/>
  <c r="BK170"/>
  <c i="8" r="BK390"/>
  <c r="J361"/>
  <c r="BK313"/>
  <c r="J224"/>
  <c r="BK108"/>
  <c i="6" r="J125"/>
  <c i="5" r="BK339"/>
  <c r="BK308"/>
  <c r="BK265"/>
  <c r="BK183"/>
  <c i="4" r="BK171"/>
  <c r="J143"/>
  <c i="3" r="J149"/>
  <c i="2" r="J808"/>
  <c r="J737"/>
  <c r="J664"/>
  <c r="BK606"/>
  <c r="J474"/>
  <c r="J420"/>
  <c r="BK278"/>
  <c r="J225"/>
  <c r="BK153"/>
  <c r="J140"/>
  <c i="8" r="J390"/>
  <c r="J385"/>
  <c r="BK380"/>
  <c r="J363"/>
  <c r="BK361"/>
  <c r="BK274"/>
  <c r="BK245"/>
  <c r="BK210"/>
  <c r="J166"/>
  <c r="J111"/>
  <c i="7" r="BK96"/>
  <c i="6" r="J109"/>
  <c i="5" r="BK315"/>
  <c r="BK250"/>
  <c r="BK188"/>
  <c r="J141"/>
  <c i="4" r="J153"/>
  <c i="3" r="J139"/>
  <c i="2" r="J888"/>
  <c r="BK734"/>
  <c r="J687"/>
  <c r="BK633"/>
  <c r="BK524"/>
  <c r="BK443"/>
  <c r="J395"/>
  <c r="BK247"/>
  <c r="J149"/>
  <c i="8" r="J362"/>
  <c r="J222"/>
  <c r="BK171"/>
  <c r="J136"/>
  <c i="3" r="J106"/>
  <c i="2" r="BK806"/>
  <c r="BK742"/>
  <c r="BK690"/>
  <c r="J675"/>
  <c r="BK609"/>
  <c r="J508"/>
  <c r="J468"/>
  <c r="J323"/>
  <c r="BK244"/>
  <c r="J163"/>
  <c i="8" r="J349"/>
  <c r="J290"/>
  <c r="J211"/>
  <c i="7" r="J104"/>
  <c i="5" r="J299"/>
  <c r="BK243"/>
  <c r="BK163"/>
  <c i="4" r="J131"/>
  <c i="3" r="J147"/>
  <c i="2" r="BK873"/>
  <c r="J810"/>
  <c r="J696"/>
  <c r="BK645"/>
  <c r="J557"/>
  <c r="BK419"/>
  <c r="J345"/>
  <c r="J280"/>
  <c r="J187"/>
  <c r="BK124"/>
  <c i="8" r="J320"/>
  <c r="J249"/>
  <c r="J213"/>
  <c r="BK161"/>
  <c r="J125"/>
  <c i="6" r="BK113"/>
  <c i="5" r="BK319"/>
  <c r="BK270"/>
  <c r="J188"/>
  <c r="BK141"/>
  <c i="4" r="J159"/>
  <c r="BK102"/>
  <c i="2" r="J852"/>
  <c r="BK746"/>
  <c r="J698"/>
  <c r="BK656"/>
  <c r="J503"/>
  <c i="8" r="J396"/>
  <c r="BK330"/>
  <c r="BK160"/>
  <c r="BK131"/>
  <c i="7" r="J120"/>
  <c i="6" r="BK121"/>
  <c r="J93"/>
  <c i="5" r="BK300"/>
  <c r="J265"/>
  <c r="BK190"/>
  <c r="BK103"/>
  <c i="4" r="J157"/>
  <c i="3" r="J114"/>
  <c i="2" r="BK869"/>
  <c r="BK794"/>
  <c r="J662"/>
  <c r="J636"/>
  <c r="J481"/>
  <c r="J429"/>
  <c r="BK284"/>
  <c r="J151"/>
  <c i="8" r="J343"/>
  <c r="BK215"/>
  <c r="J153"/>
  <c i="7" r="J131"/>
  <c i="6" r="J106"/>
  <c i="5" r="BK317"/>
  <c r="BK271"/>
  <c r="BK136"/>
  <c i="4" r="BK138"/>
  <c r="BK105"/>
  <c i="3" r="BK117"/>
  <c i="2" r="BK844"/>
  <c r="BK792"/>
  <c r="BK724"/>
  <c r="J682"/>
  <c r="BK622"/>
  <c r="BK481"/>
  <c r="BK421"/>
  <c r="J301"/>
  <c r="J242"/>
  <c r="J173"/>
  <c r="BK125"/>
  <c i="8" r="BK368"/>
  <c r="BK290"/>
  <c i="2" r="BK472"/>
  <c r="J402"/>
  <c r="BK242"/>
  <c r="J126"/>
  <c i="8" r="J372"/>
  <c r="J322"/>
  <c r="BK233"/>
  <c r="BK114"/>
  <c i="6" r="J117"/>
  <c i="5" r="J321"/>
  <c r="BK276"/>
  <c r="J202"/>
  <c i="4" r="J167"/>
  <c r="BK107"/>
  <c i="3" r="J122"/>
  <c i="2" r="BK829"/>
  <c r="BK797"/>
  <c r="J723"/>
  <c r="BK662"/>
  <c r="J622"/>
  <c r="BK503"/>
  <c r="BK435"/>
  <c r="J362"/>
  <c r="BK217"/>
  <c i="8" r="J135"/>
  <c i="7" r="BK117"/>
  <c i="6" r="J123"/>
  <c r="J102"/>
  <c i="5" r="BK288"/>
  <c r="BK195"/>
  <c r="J163"/>
  <c r="J103"/>
  <c i="4" r="BK126"/>
  <c i="3" r="BK137"/>
  <c r="J102"/>
  <c i="2" r="J742"/>
  <c r="BK694"/>
  <c r="BK666"/>
  <c r="BK625"/>
  <c r="BK502"/>
  <c r="J438"/>
  <c r="J391"/>
  <c r="BK163"/>
  <c r="J120"/>
  <c i="8" r="J247"/>
  <c r="J178"/>
  <c r="J108"/>
  <c i="3" r="BK102"/>
  <c i="2" r="J844"/>
  <c r="BK773"/>
  <c r="J727"/>
  <c r="BK685"/>
  <c r="BK664"/>
  <c r="BK603"/>
  <c r="BK473"/>
  <c r="J333"/>
  <c r="J274"/>
  <c r="J170"/>
  <c i="8" r="BK387"/>
  <c r="BK318"/>
  <c r="J240"/>
  <c i="7" r="BK123"/>
  <c i="5" r="BK337"/>
  <c r="BK281"/>
  <c r="BK253"/>
  <c i="4" r="BK164"/>
  <c r="BK124"/>
  <c i="3" r="BK122"/>
  <c i="2" r="BK835"/>
  <c r="J715"/>
  <c r="J669"/>
  <c r="J607"/>
  <c r="J460"/>
  <c r="BK391"/>
  <c r="BK345"/>
  <c r="J299"/>
  <c r="J231"/>
  <c r="BK137"/>
  <c i="8" r="BK346"/>
  <c r="J313"/>
  <c r="J251"/>
  <c r="J215"/>
  <c r="BK163"/>
  <c r="J131"/>
  <c i="7" r="BK111"/>
  <c i="6" r="BK107"/>
  <c i="5" r="BK280"/>
  <c r="J198"/>
  <c r="BK115"/>
  <c i="4" r="J155"/>
  <c i="3" r="J133"/>
  <c i="2" r="J819"/>
  <c r="BK766"/>
  <c r="BK727"/>
  <c r="BK676"/>
  <c r="BK615"/>
  <c i="8" r="BK379"/>
  <c r="J344"/>
  <c r="J245"/>
  <c r="J182"/>
  <c r="BK121"/>
  <c i="7" r="BK109"/>
  <c i="6" r="BK106"/>
  <c i="5" r="BK325"/>
  <c r="J270"/>
  <c r="J243"/>
  <c r="BK125"/>
  <c i="3" r="BK145"/>
  <c i="2" r="J874"/>
  <c r="J792"/>
  <c r="J692"/>
  <c r="BK597"/>
  <c r="BK460"/>
  <c r="J393"/>
  <c r="J264"/>
  <c i="8" r="BK363"/>
  <c r="J212"/>
  <c r="BK142"/>
  <c i="6" r="BK114"/>
  <c i="5" r="J288"/>
  <c r="J251"/>
  <c r="J176"/>
  <c i="4" r="J128"/>
  <c i="3" r="BK142"/>
  <c i="2" r="J838"/>
  <c r="J766"/>
  <c r="BK698"/>
  <c r="J676"/>
  <c r="J510"/>
  <c r="J411"/>
  <c r="J266"/>
  <c r="J197"/>
  <c r="BK151"/>
  <c i="8" r="J394"/>
  <c r="BK352"/>
  <c r="J285"/>
  <c i="2" r="J470"/>
  <c r="BK441"/>
  <c r="J355"/>
  <c r="J282"/>
  <c r="J161"/>
  <c i="8" r="BK383"/>
  <c r="BK355"/>
  <c r="BK306"/>
  <c r="BK186"/>
  <c i="7" r="BK133"/>
  <c i="6" r="BK108"/>
  <c i="5" r="J319"/>
  <c r="J274"/>
  <c r="J228"/>
  <c r="J143"/>
  <c i="4" r="BK145"/>
  <c i="2" r="J860"/>
  <c r="BK827"/>
  <c r="BK758"/>
  <c r="BK659"/>
  <c r="J597"/>
  <c r="BK453"/>
  <c r="BK309"/>
  <c r="J204"/>
  <c i="8" r="BK194"/>
  <c r="J106"/>
  <c i="7" r="J102"/>
  <c i="6" r="BK111"/>
  <c r="BK89"/>
  <c i="5" r="J261"/>
  <c r="J190"/>
  <c r="BK143"/>
  <c r="J101"/>
  <c i="4" r="BK106"/>
  <c i="3" r="J105"/>
  <c i="2" r="J746"/>
  <c r="J683"/>
  <c r="J645"/>
  <c r="J615"/>
  <c r="BK474"/>
  <c r="J427"/>
  <c r="J284"/>
  <c r="J194"/>
  <c i="8" r="J383"/>
  <c r="BK226"/>
  <c r="J163"/>
  <c r="BK132"/>
  <c i="4" r="J106"/>
  <c i="2" r="BK874"/>
  <c r="J804"/>
  <c r="J732"/>
  <c r="BK692"/>
  <c r="BK674"/>
  <c r="BK638"/>
  <c r="J486"/>
  <c r="BK415"/>
  <c r="BK225"/>
  <c r="J153"/>
  <c i="8" r="BK358"/>
  <c r="BK316"/>
  <c r="J284"/>
  <c r="BK172"/>
  <c i="6" r="J101"/>
  <c i="5" r="BK296"/>
  <c r="BK256"/>
  <c r="BK198"/>
  <c i="4" r="BK135"/>
  <c i="3" r="BK139"/>
  <c i="2" r="BK841"/>
  <c r="J800"/>
  <c r="BK684"/>
  <c r="J654"/>
  <c r="BK560"/>
  <c r="BK420"/>
  <c r="J346"/>
  <c r="BK323"/>
  <c r="J247"/>
  <c r="BK184"/>
  <c r="BK126"/>
  <c i="8" r="J318"/>
  <c r="J220"/>
  <c r="J194"/>
  <c r="BK140"/>
  <c i="7" r="BK131"/>
  <c i="6" r="BK128"/>
  <c r="BK104"/>
  <c i="5" r="J279"/>
  <c r="J189"/>
  <c r="BK144"/>
  <c i="4" r="BK167"/>
  <c r="BK131"/>
  <c i="3" r="BK114"/>
  <c i="2" r="J833"/>
  <c r="J770"/>
  <c r="BK729"/>
  <c r="J671"/>
  <c r="BK620"/>
  <c i="8" r="J368"/>
  <c r="J298"/>
  <c r="BK213"/>
  <c r="BK159"/>
  <c r="BK117"/>
  <c i="7" r="J107"/>
  <c i="6" r="J113"/>
  <c i="5" r="J297"/>
  <c r="BK261"/>
  <c r="BK149"/>
  <c i="4" r="J135"/>
  <c i="3" r="BK106"/>
  <c i="2" r="BK819"/>
  <c r="BK691"/>
  <c r="J647"/>
  <c r="J527"/>
  <c r="BK445"/>
  <c r="J360"/>
  <c r="BK155"/>
  <c i="8" r="J334"/>
  <c r="J132"/>
  <c i="7" r="J133"/>
  <c i="6" r="J107"/>
  <c i="5" r="BK297"/>
  <c r="BK268"/>
  <c r="J223"/>
  <c r="BK138"/>
  <c i="4" r="J126"/>
  <c i="2" r="J865"/>
  <c r="BK808"/>
  <c r="BK718"/>
  <c r="BK647"/>
  <c r="BK527"/>
  <c r="J464"/>
  <c r="J417"/>
  <c r="BK282"/>
  <c r="BK211"/>
  <c r="BK167"/>
  <c i="8" r="BK396"/>
  <c r="J346"/>
  <c r="BK220"/>
  <c i="2" r="J435"/>
  <c r="J311"/>
  <c r="J178"/>
  <c r="J125"/>
  <c i="8" r="BK381"/>
  <c r="BK334"/>
  <c r="BK305"/>
  <c r="J226"/>
  <c r="J121"/>
  <c i="6" r="J128"/>
  <c r="J104"/>
  <c i="5" r="J323"/>
  <c r="BK279"/>
  <c r="BK214"/>
  <c r="BK101"/>
  <c i="4" r="J133"/>
  <c i="2" r="J876"/>
  <c r="BK833"/>
  <c r="J773"/>
  <c r="BK634"/>
  <c r="J612"/>
  <c r="J473"/>
  <c r="J443"/>
  <c r="BK373"/>
  <c r="J234"/>
  <c r="J184"/>
  <c i="8" r="J209"/>
  <c r="J118"/>
  <c i="7" r="J135"/>
  <c i="6" r="J127"/>
  <c r="J108"/>
  <c i="5" r="BK274"/>
  <c r="J209"/>
  <c r="BK178"/>
  <c r="J138"/>
  <c i="4" r="J162"/>
  <c r="J109"/>
  <c i="3" r="J135"/>
  <c i="2" r="J856"/>
  <c r="J702"/>
  <c r="J656"/>
  <c r="BK610"/>
  <c r="J462"/>
  <c r="BK360"/>
  <c r="J211"/>
  <c r="J132"/>
  <c i="8" r="BK322"/>
  <c r="BK202"/>
  <c r="BK158"/>
  <c i="3" r="BK149"/>
  <c i="2" r="J858"/>
  <c r="J794"/>
  <c r="BK702"/>
  <c r="BK682"/>
  <c r="J605"/>
  <c r="J478"/>
  <c r="BK402"/>
  <c r="BK286"/>
  <c r="BK201"/>
  <c r="J130"/>
  <c i="8" r="J300"/>
  <c r="J255"/>
  <c i="7" r="BK122"/>
  <c i="6" r="BK97"/>
  <c i="5" r="J283"/>
  <c r="BK223"/>
  <c i="4" r="BK153"/>
  <c i="3" r="BK129"/>
  <c i="2" r="BK858"/>
  <c r="J734"/>
  <c r="BK677"/>
  <c r="J618"/>
  <c r="J519"/>
  <c r="BK440"/>
  <c r="BK346"/>
  <c r="BK333"/>
  <c r="BK239"/>
  <c r="J180"/>
  <c i="8" r="J338"/>
  <c r="BK270"/>
  <c r="J233"/>
  <c r="J200"/>
  <c r="J128"/>
  <c i="7" r="BK113"/>
  <c i="6" r="J110"/>
  <c i="5" r="J284"/>
  <c r="J248"/>
  <c r="J146"/>
  <c i="4" r="BK169"/>
  <c r="BK130"/>
  <c i="2" r="BK860"/>
  <c r="J796"/>
  <c r="BK739"/>
  <c r="J691"/>
  <c r="BK599"/>
  <c i="8" r="BK394"/>
  <c r="BK293"/>
  <c r="BK231"/>
  <c r="J157"/>
  <c i="7" r="J129"/>
  <c r="BK104"/>
  <c i="6" r="BK110"/>
  <c i="5" r="BK326"/>
  <c r="J280"/>
  <c r="J250"/>
  <c r="J185"/>
  <c i="4" r="BK166"/>
  <c r="BK128"/>
  <c i="2" r="BK886"/>
  <c r="J827"/>
  <c r="BK715"/>
  <c r="J649"/>
  <c r="BK607"/>
  <c r="BK451"/>
  <c r="J373"/>
  <c r="BK268"/>
  <c r="BK143"/>
  <c i="8" r="BK341"/>
  <c r="J210"/>
  <c r="BK128"/>
  <c i="7" r="BK102"/>
  <c i="6" r="BK101"/>
  <c i="5" r="J308"/>
  <c r="BK269"/>
  <c r="BK146"/>
  <c i="4" r="BK118"/>
  <c i="3" r="BK125"/>
  <c i="2" r="J846"/>
  <c r="BK801"/>
  <c r="J690"/>
  <c r="BK651"/>
  <c r="BK486"/>
  <c r="BK429"/>
  <c r="J296"/>
  <c r="BK180"/>
  <c r="J137"/>
  <c i="8" r="BK392"/>
  <c r="J341"/>
  <c r="BK251"/>
  <c i="2" r="BK452"/>
  <c r="J303"/>
  <c r="BK197"/>
  <c r="BK132"/>
  <c i="8" r="BK370"/>
  <c r="J330"/>
  <c r="BK249"/>
  <c r="J140"/>
  <c i="7" r="J109"/>
  <c i="6" r="BK95"/>
  <c i="5" r="J315"/>
  <c r="J272"/>
  <c r="J174"/>
  <c i="4" r="J164"/>
  <c r="J105"/>
  <c i="3" r="J117"/>
  <c i="2" r="BK804"/>
  <c r="BK689"/>
  <c r="BK649"/>
  <c r="BK618"/>
  <c r="J500"/>
  <c r="J441"/>
  <c r="J268"/>
  <c r="J159"/>
  <c r="J146"/>
  <c r="J128"/>
  <c i="8" r="J388"/>
  <c r="J381"/>
  <c r="J365"/>
  <c r="BK362"/>
  <c r="J311"/>
  <c r="J259"/>
  <c r="BK247"/>
  <c r="BK217"/>
  <c r="BK178"/>
  <c r="BK123"/>
  <c i="7" r="J113"/>
  <c i="6" r="J119"/>
  <c r="J97"/>
  <c i="5" r="J263"/>
  <c r="J192"/>
  <c r="BK176"/>
  <c i="4" r="J166"/>
  <c i="3" r="J142"/>
  <c i="2" r="BK884"/>
  <c r="J729"/>
  <c r="BK661"/>
  <c r="J599"/>
  <c r="J472"/>
  <c r="BK417"/>
  <c r="BK320"/>
  <c r="J213"/>
  <c r="BK161"/>
  <c i="8" r="BK372"/>
  <c r="BK255"/>
  <c r="J177"/>
  <c r="J116"/>
  <c i="3" r="BK147"/>
  <c i="2" r="J869"/>
  <c r="J821"/>
  <c r="BK737"/>
  <c r="J700"/>
  <c r="J679"/>
  <c r="J651"/>
  <c r="J502"/>
  <c r="BK450"/>
  <c r="BK313"/>
  <c r="BK234"/>
  <c r="J157"/>
  <c i="8" r="J370"/>
  <c r="J305"/>
  <c r="J268"/>
  <c i="7" r="J117"/>
  <c i="5" r="BK323"/>
  <c r="BK267"/>
  <c r="BK192"/>
  <c i="4" r="J145"/>
  <c i="3" r="BK111"/>
  <c i="2" r="BK817"/>
  <c r="BK721"/>
  <c r="J674"/>
  <c r="J610"/>
  <c r="BK510"/>
  <c r="J413"/>
  <c r="BK343"/>
  <c r="BK311"/>
  <c r="BK264"/>
  <c r="BK130"/>
  <c i="8" r="BK343"/>
  <c r="BK284"/>
  <c r="BK240"/>
  <c r="BK166"/>
  <c r="BK136"/>
  <c r="J114"/>
  <c i="6" r="J111"/>
  <c i="5" r="BK299"/>
  <c r="J214"/>
  <c r="J149"/>
  <c i="4" r="J140"/>
  <c r="J118"/>
  <c i="2" r="BK880"/>
  <c r="BK800"/>
  <c r="BK723"/>
  <c r="J661"/>
  <c i="8" r="BK357"/>
  <c r="J270"/>
  <c r="J199"/>
  <c r="BK135"/>
  <c i="7" r="J122"/>
  <c r="BK100"/>
  <c i="5" r="J337"/>
  <c r="BK272"/>
  <c r="BK161"/>
  <c i="4" r="J138"/>
  <c i="2" r="J841"/>
  <c r="J801"/>
  <c r="BK687"/>
  <c r="BK557"/>
  <c r="BK447"/>
  <c r="J291"/>
  <c r="J181"/>
  <c i="8" r="BK365"/>
  <c r="BK204"/>
  <c r="BK125"/>
  <c i="6" r="J121"/>
  <c r="J99"/>
  <c i="5" r="BK284"/>
  <c r="J267"/>
  <c r="BK209"/>
  <c r="J125"/>
  <c i="4" r="BK114"/>
  <c i="3" r="J109"/>
  <c i="2" r="J835"/>
  <c r="J739"/>
  <c r="BK683"/>
  <c r="BK616"/>
  <c r="BK478"/>
  <c r="BK395"/>
  <c r="J276"/>
  <c r="BK206"/>
  <c r="BK159"/>
  <c r="J127"/>
  <c i="8" r="J380"/>
  <c r="BK300"/>
  <c i="2" r="BK464"/>
  <c r="BK427"/>
  <c r="J309"/>
  <c r="J201"/>
  <c r="BK149"/>
  <c i="8" r="BK388"/>
  <c r="J358"/>
  <c r="J316"/>
  <c r="BK266"/>
  <c r="BK138"/>
  <c i="6" r="BK119"/>
  <c i="5" r="J326"/>
  <c r="BK303"/>
  <c r="BK248"/>
  <c r="J195"/>
  <c r="J99"/>
  <c i="3" r="J152"/>
  <c i="2" r="BK852"/>
  <c r="J817"/>
  <c r="BK770"/>
  <c r="J685"/>
  <c r="J631"/>
  <c r="BK522"/>
  <c r="J450"/>
  <c r="BK413"/>
  <c r="J239"/>
  <c r="BK181"/>
  <c i="8" r="J332"/>
  <c r="J231"/>
  <c r="BK199"/>
  <c r="J158"/>
  <c i="7" r="BK129"/>
  <c i="6" r="J114"/>
  <c i="5" r="J317"/>
  <c r="BK228"/>
  <c r="BK174"/>
  <c r="J131"/>
  <c i="4" r="J124"/>
  <c i="3" r="J134"/>
  <c i="2" r="J849"/>
  <c r="J721"/>
  <c r="BK671"/>
  <c r="BK636"/>
  <c r="BK604"/>
  <c r="BK519"/>
  <c r="BK411"/>
  <c r="BK291"/>
  <c r="BK140"/>
  <c i="8" r="BK332"/>
  <c r="BK209"/>
  <c r="BK118"/>
  <c i="3" r="BK109"/>
  <c i="2" r="BK865"/>
  <c r="J758"/>
  <c r="J694"/>
  <c r="BK669"/>
  <c r="J628"/>
  <c r="J524"/>
  <c r="BK362"/>
  <c r="J222"/>
  <c r="BK133"/>
  <c i="8" r="J355"/>
  <c r="J293"/>
  <c r="J202"/>
  <c i="6" r="BK123"/>
  <c i="5" r="J303"/>
  <c r="J269"/>
  <c r="BK231"/>
  <c i="4" r="J173"/>
  <c r="J130"/>
  <c i="3" r="BK135"/>
  <c i="2" r="J812"/>
  <c r="J689"/>
  <c r="J620"/>
  <c r="J522"/>
  <c r="J453"/>
  <c r="BK350"/>
  <c r="J341"/>
  <c r="J278"/>
  <c r="BK204"/>
  <c r="BK157"/>
  <c i="8" r="J352"/>
  <c r="BK259"/>
  <c r="J204"/>
  <c r="J138"/>
  <c i="7" r="BK126"/>
  <c i="6" r="J116"/>
  <c i="5" r="J325"/>
  <c r="BK263"/>
  <c r="BK185"/>
  <c i="4" r="BK173"/>
  <c r="BK133"/>
  <c i="2" r="J884"/>
  <c r="J853"/>
  <c r="J797"/>
  <c r="BK719"/>
  <c r="J666"/>
  <c r="J590"/>
  <c i="7" l="1" r="T99"/>
  <c i="2" r="R119"/>
  <c r="R183"/>
  <c r="BK602"/>
  <c r="J602"/>
  <c r="J75"/>
  <c r="P637"/>
  <c r="P665"/>
  <c r="R678"/>
  <c r="T747"/>
  <c r="P820"/>
  <c r="P834"/>
  <c r="BK859"/>
  <c r="J859"/>
  <c r="J91"/>
  <c r="R859"/>
  <c r="T881"/>
  <c i="3" r="R101"/>
  <c r="BK132"/>
  <c r="J132"/>
  <c r="J71"/>
  <c r="BK141"/>
  <c r="J141"/>
  <c r="J74"/>
  <c r="P148"/>
  <c i="4" r="R104"/>
  <c r="R100"/>
  <c r="BK132"/>
  <c r="J132"/>
  <c r="J73"/>
  <c r="BK158"/>
  <c r="J158"/>
  <c r="J75"/>
  <c i="5" r="BK114"/>
  <c r="J114"/>
  <c r="J66"/>
  <c r="T140"/>
  <c r="P187"/>
  <c r="T187"/>
  <c r="BK298"/>
  <c r="J298"/>
  <c r="J72"/>
  <c r="P327"/>
  <c i="6" r="BK112"/>
  <c r="J112"/>
  <c r="J65"/>
  <c i="7" r="R99"/>
  <c r="BK119"/>
  <c r="J119"/>
  <c r="J69"/>
  <c r="BK128"/>
  <c r="J128"/>
  <c r="J71"/>
  <c i="2" r="T119"/>
  <c r="BK169"/>
  <c r="J169"/>
  <c r="J71"/>
  <c r="T169"/>
  <c r="T177"/>
  <c r="T418"/>
  <c r="T614"/>
  <c r="BK693"/>
  <c r="J693"/>
  <c r="J84"/>
  <c r="P747"/>
  <c r="BK820"/>
  <c r="J820"/>
  <c r="J88"/>
  <c r="R834"/>
  <c r="BK864"/>
  <c r="J864"/>
  <c r="J92"/>
  <c r="BK881"/>
  <c r="J881"/>
  <c r="J93"/>
  <c i="3" r="P101"/>
  <c r="R141"/>
  <c i="4" r="P104"/>
  <c r="P100"/>
  <c r="R111"/>
  <c r="BK154"/>
  <c r="J154"/>
  <c r="J74"/>
  <c r="T154"/>
  <c i="5" r="R98"/>
  <c r="R114"/>
  <c r="BK197"/>
  <c r="J197"/>
  <c r="J71"/>
  <c r="P298"/>
  <c r="R327"/>
  <c i="6" r="P88"/>
  <c r="R112"/>
  <c i="8" r="BK141"/>
  <c r="J141"/>
  <c r="J65"/>
  <c i="2" r="P119"/>
  <c r="T152"/>
  <c r="R169"/>
  <c r="R177"/>
  <c r="P418"/>
  <c r="BK614"/>
  <c r="J614"/>
  <c r="J78"/>
  <c r="R637"/>
  <c r="P653"/>
  <c r="R665"/>
  <c r="P693"/>
  <c r="BK743"/>
  <c r="J743"/>
  <c r="J85"/>
  <c r="R743"/>
  <c r="T809"/>
  <c r="P845"/>
  <c r="P859"/>
  <c r="P881"/>
  <c i="3" r="R132"/>
  <c r="P141"/>
  <c r="P140"/>
  <c i="7" r="T128"/>
  <c i="2" r="BK119"/>
  <c r="R152"/>
  <c r="P183"/>
  <c r="T602"/>
  <c r="BK637"/>
  <c r="J637"/>
  <c r="J79"/>
  <c r="BK653"/>
  <c r="J653"/>
  <c r="J81"/>
  <c r="T678"/>
  <c r="R747"/>
  <c r="T820"/>
  <c r="R845"/>
  <c r="R864"/>
  <c i="3" r="T141"/>
  <c i="4" r="T104"/>
  <c r="T100"/>
  <c r="R132"/>
  <c r="R158"/>
  <c i="5" r="BK98"/>
  <c r="J98"/>
  <c r="J65"/>
  <c r="P114"/>
  <c r="R140"/>
  <c r="BK187"/>
  <c r="J187"/>
  <c r="J68"/>
  <c r="R187"/>
  <c r="R298"/>
  <c i="6" r="T112"/>
  <c i="7" r="R106"/>
  <c r="T119"/>
  <c r="P128"/>
  <c i="8" r="BK105"/>
  <c r="P120"/>
  <c r="BK127"/>
  <c r="J127"/>
  <c r="J63"/>
  <c r="P134"/>
  <c r="T141"/>
  <c r="P321"/>
  <c i="2" r="P152"/>
  <c r="T183"/>
  <c r="P602"/>
  <c r="R614"/>
  <c r="BK665"/>
  <c r="J665"/>
  <c r="J82"/>
  <c r="P678"/>
  <c r="BK747"/>
  <c r="J747"/>
  <c r="J86"/>
  <c r="R820"/>
  <c r="BK845"/>
  <c r="J845"/>
  <c r="J90"/>
  <c r="T864"/>
  <c i="3" r="T132"/>
  <c r="T148"/>
  <c i="4" r="P111"/>
  <c r="T132"/>
  <c r="P154"/>
  <c r="R154"/>
  <c i="5" r="BK140"/>
  <c r="J140"/>
  <c r="J67"/>
  <c r="T197"/>
  <c r="T327"/>
  <c i="6" r="R88"/>
  <c r="R87"/>
  <c i="7" r="BK106"/>
  <c r="J106"/>
  <c r="J68"/>
  <c r="P119"/>
  <c i="8" r="R105"/>
  <c r="P127"/>
  <c r="T134"/>
  <c r="BK156"/>
  <c r="J156"/>
  <c r="J66"/>
  <c r="BK208"/>
  <c r="J208"/>
  <c r="J67"/>
  <c r="P219"/>
  <c r="T239"/>
  <c r="P265"/>
  <c r="R265"/>
  <c r="BK312"/>
  <c r="J312"/>
  <c r="J75"/>
  <c r="P312"/>
  <c r="T312"/>
  <c r="R317"/>
  <c r="T317"/>
  <c r="BK321"/>
  <c r="J321"/>
  <c r="J77"/>
  <c r="R321"/>
  <c r="T321"/>
  <c r="BK329"/>
  <c r="J329"/>
  <c r="J78"/>
  <c r="P329"/>
  <c r="R329"/>
  <c r="T329"/>
  <c r="BK345"/>
  <c r="J345"/>
  <c r="J79"/>
  <c r="P345"/>
  <c r="R345"/>
  <c r="T345"/>
  <c r="BK356"/>
  <c r="J356"/>
  <c r="J80"/>
  <c r="P356"/>
  <c r="R356"/>
  <c r="T356"/>
  <c r="BK371"/>
  <c r="J371"/>
  <c r="J81"/>
  <c r="P371"/>
  <c r="BK382"/>
  <c r="J382"/>
  <c r="J82"/>
  <c r="P382"/>
  <c r="R382"/>
  <c r="T382"/>
  <c r="BK389"/>
  <c r="J389"/>
  <c r="J83"/>
  <c r="P389"/>
  <c r="R389"/>
  <c r="T105"/>
  <c r="T120"/>
  <c r="T127"/>
  <c r="R134"/>
  <c r="R156"/>
  <c r="P208"/>
  <c r="T219"/>
  <c r="R239"/>
  <c r="T371"/>
  <c i="2" r="BK152"/>
  <c r="J152"/>
  <c r="J70"/>
  <c r="P169"/>
  <c r="BK177"/>
  <c r="J177"/>
  <c r="J72"/>
  <c r="P177"/>
  <c r="R418"/>
  <c r="T637"/>
  <c r="R653"/>
  <c r="T665"/>
  <c r="T693"/>
  <c r="T743"/>
  <c r="P809"/>
  <c r="BK834"/>
  <c r="J834"/>
  <c r="J89"/>
  <c r="T834"/>
  <c r="T859"/>
  <c r="R881"/>
  <c i="3" r="BK101"/>
  <c r="R148"/>
  <c i="4" r="BK111"/>
  <c r="J111"/>
  <c r="J72"/>
  <c r="P132"/>
  <c r="P158"/>
  <c i="5" r="T98"/>
  <c r="T114"/>
  <c r="P197"/>
  <c r="P196"/>
  <c r="T298"/>
  <c i="6" r="BK88"/>
  <c r="BK87"/>
  <c r="J87"/>
  <c r="J63"/>
  <c r="P112"/>
  <c i="7" r="BK99"/>
  <c r="P106"/>
  <c r="R119"/>
  <c r="R128"/>
  <c i="8" r="BK120"/>
  <c r="J120"/>
  <c r="J62"/>
  <c r="R127"/>
  <c r="R141"/>
  <c r="T156"/>
  <c r="T208"/>
  <c r="BK219"/>
  <c r="J219"/>
  <c r="J70"/>
  <c r="BK239"/>
  <c r="J239"/>
  <c r="J73"/>
  <c r="R371"/>
  <c i="2" r="BK183"/>
  <c r="J183"/>
  <c r="J73"/>
  <c r="BK418"/>
  <c r="J418"/>
  <c r="J74"/>
  <c r="R602"/>
  <c r="P614"/>
  <c r="T653"/>
  <c r="BK678"/>
  <c r="J678"/>
  <c r="J83"/>
  <c r="R693"/>
  <c r="P743"/>
  <c r="BK809"/>
  <c r="J809"/>
  <c r="J87"/>
  <c r="R809"/>
  <c r="T845"/>
  <c r="P864"/>
  <c i="3" r="T101"/>
  <c r="T100"/>
  <c r="P132"/>
  <c r="BK148"/>
  <c r="J148"/>
  <c r="J75"/>
  <c i="4" r="BK104"/>
  <c r="J104"/>
  <c r="J70"/>
  <c r="T111"/>
  <c r="T110"/>
  <c r="T158"/>
  <c i="5" r="P98"/>
  <c r="P140"/>
  <c r="R197"/>
  <c r="R196"/>
  <c r="BK327"/>
  <c r="J327"/>
  <c r="J73"/>
  <c i="6" r="T88"/>
  <c r="T87"/>
  <c i="7" r="P99"/>
  <c r="P98"/>
  <c r="P93"/>
  <c i="1" r="AU62"/>
  <c i="7" r="T106"/>
  <c r="T98"/>
  <c r="T93"/>
  <c i="8" r="P105"/>
  <c r="R120"/>
  <c r="BK134"/>
  <c r="J134"/>
  <c r="J64"/>
  <c r="P141"/>
  <c r="P156"/>
  <c r="R208"/>
  <c r="R219"/>
  <c r="P239"/>
  <c r="BK265"/>
  <c r="J265"/>
  <c r="J74"/>
  <c r="T265"/>
  <c r="R312"/>
  <c r="BK317"/>
  <c r="J317"/>
  <c r="J76"/>
  <c r="P317"/>
  <c r="T389"/>
  <c i="2" r="BE612"/>
  <c r="BE618"/>
  <c r="BE647"/>
  <c r="BE649"/>
  <c r="BE675"/>
  <c r="BE679"/>
  <c r="BE681"/>
  <c r="BE715"/>
  <c r="BE718"/>
  <c r="BE734"/>
  <c r="BE737"/>
  <c r="BE824"/>
  <c r="BE827"/>
  <c r="BE829"/>
  <c r="BE841"/>
  <c r="BE844"/>
  <c r="BE858"/>
  <c r="BE888"/>
  <c r="BK611"/>
  <c r="J611"/>
  <c r="J76"/>
  <c i="3" r="E52"/>
  <c r="BE105"/>
  <c r="BE106"/>
  <c r="BE109"/>
  <c r="BE111"/>
  <c r="BE129"/>
  <c r="BE145"/>
  <c i="4" r="BE145"/>
  <c r="BE153"/>
  <c r="BE157"/>
  <c r="BE166"/>
  <c i="5" r="E50"/>
  <c r="F93"/>
  <c r="BE131"/>
  <c r="BE138"/>
  <c r="BE143"/>
  <c r="BE163"/>
  <c r="BE183"/>
  <c r="BE228"/>
  <c r="BE231"/>
  <c r="BE261"/>
  <c r="BE271"/>
  <c r="BE272"/>
  <c r="BE273"/>
  <c r="BE274"/>
  <c r="BE328"/>
  <c i="6" r="F59"/>
  <c r="BE99"/>
  <c r="BE101"/>
  <c r="BE103"/>
  <c r="BE106"/>
  <c r="BE127"/>
  <c i="7" r="E50"/>
  <c r="BE104"/>
  <c r="BE115"/>
  <c r="BE117"/>
  <c r="BE123"/>
  <c i="8" r="J97"/>
  <c r="BE118"/>
  <c r="BE135"/>
  <c r="BE142"/>
  <c r="BE157"/>
  <c r="BE158"/>
  <c r="BE159"/>
  <c r="BE165"/>
  <c r="BE224"/>
  <c r="BE322"/>
  <c i="2" r="E52"/>
  <c r="BE128"/>
  <c r="BE133"/>
  <c r="BE161"/>
  <c r="BE217"/>
  <c r="BE276"/>
  <c r="BE301"/>
  <c r="BE320"/>
  <c r="BE333"/>
  <c r="BE341"/>
  <c r="BE343"/>
  <c r="BE345"/>
  <c r="BE346"/>
  <c r="BE350"/>
  <c r="BE360"/>
  <c r="BE393"/>
  <c r="BE395"/>
  <c r="BE438"/>
  <c r="BE500"/>
  <c r="BE502"/>
  <c r="BE503"/>
  <c r="BE599"/>
  <c r="BE604"/>
  <c r="BE656"/>
  <c r="BE659"/>
  <c r="BE666"/>
  <c r="BE683"/>
  <c r="BE700"/>
  <c r="BE702"/>
  <c r="BE790"/>
  <c r="BE792"/>
  <c r="BE794"/>
  <c r="BE797"/>
  <c r="BE815"/>
  <c r="BE821"/>
  <c r="BE846"/>
  <c r="BE849"/>
  <c r="BE852"/>
  <c r="BE853"/>
  <c r="BE856"/>
  <c r="BE869"/>
  <c r="BE886"/>
  <c i="3" r="BE117"/>
  <c i="4" r="BE105"/>
  <c r="BE106"/>
  <c r="BE107"/>
  <c r="BE109"/>
  <c r="BE114"/>
  <c r="BE118"/>
  <c r="BE126"/>
  <c r="BE128"/>
  <c r="BE133"/>
  <c r="BE138"/>
  <c r="BE143"/>
  <c r="BE150"/>
  <c r="BE159"/>
  <c r="BE162"/>
  <c r="BE171"/>
  <c i="5" r="BE161"/>
  <c r="BE185"/>
  <c r="BE216"/>
  <c r="BE270"/>
  <c r="BE288"/>
  <c r="BE289"/>
  <c r="BE321"/>
  <c i="6" r="E75"/>
  <c r="J84"/>
  <c r="BE102"/>
  <c i="7" r="BE100"/>
  <c r="BE102"/>
  <c r="BE107"/>
  <c r="BE120"/>
  <c i="8" r="BE249"/>
  <c r="BE327"/>
  <c r="BE336"/>
  <c r="BE352"/>
  <c r="BE361"/>
  <c r="BE365"/>
  <c r="BE368"/>
  <c r="BE374"/>
  <c r="BE379"/>
  <c r="BE380"/>
  <c r="BE385"/>
  <c i="2" r="BE132"/>
  <c r="BE149"/>
  <c r="BE151"/>
  <c r="BE181"/>
  <c r="BE197"/>
  <c r="BE206"/>
  <c r="BE211"/>
  <c r="BE231"/>
  <c r="BE264"/>
  <c r="BE266"/>
  <c r="BE268"/>
  <c r="BE271"/>
  <c r="BE278"/>
  <c r="BE309"/>
  <c r="BE311"/>
  <c r="BE399"/>
  <c r="BE466"/>
  <c r="BE481"/>
  <c r="BE557"/>
  <c r="BE607"/>
  <c r="BE616"/>
  <c r="BE620"/>
  <c r="BE677"/>
  <c r="BE712"/>
  <c r="BE719"/>
  <c r="BE723"/>
  <c r="BE724"/>
  <c r="BE744"/>
  <c r="BE801"/>
  <c r="BE808"/>
  <c r="BE833"/>
  <c i="3" r="F63"/>
  <c i="4" r="BE124"/>
  <c i="7" r="BK125"/>
  <c r="J125"/>
  <c r="J70"/>
  <c i="8" r="F55"/>
  <c r="BE114"/>
  <c r="BE117"/>
  <c r="BE131"/>
  <c r="BE194"/>
  <c r="BE204"/>
  <c r="BE220"/>
  <c r="BE240"/>
  <c r="BE285"/>
  <c r="BE311"/>
  <c r="BE316"/>
  <c r="BE318"/>
  <c r="BE328"/>
  <c r="BE334"/>
  <c r="BE338"/>
  <c r="BE349"/>
  <c r="BE357"/>
  <c r="BE370"/>
  <c i="2" r="BE126"/>
  <c r="BE130"/>
  <c r="BE157"/>
  <c r="BE159"/>
  <c r="BE170"/>
  <c r="BE173"/>
  <c r="BE184"/>
  <c r="BE225"/>
  <c r="BE234"/>
  <c r="BE239"/>
  <c r="BE242"/>
  <c r="BE244"/>
  <c r="BE282"/>
  <c r="BE375"/>
  <c r="BE413"/>
  <c r="BE435"/>
  <c r="BE460"/>
  <c r="BE464"/>
  <c r="BE470"/>
  <c r="BE473"/>
  <c r="BE486"/>
  <c r="BE508"/>
  <c r="BE510"/>
  <c r="BE522"/>
  <c r="BE560"/>
  <c r="BE597"/>
  <c r="BE609"/>
  <c r="BE641"/>
  <c r="BE654"/>
  <c r="BE664"/>
  <c r="BE676"/>
  <c r="BE682"/>
  <c r="BE690"/>
  <c r="BE692"/>
  <c r="BE882"/>
  <c i="3" r="BE133"/>
  <c r="BK138"/>
  <c r="J138"/>
  <c r="J72"/>
  <c i="4" r="J93"/>
  <c r="BE112"/>
  <c r="BE130"/>
  <c r="BE148"/>
  <c r="BE164"/>
  <c r="BE167"/>
  <c i="5" r="J56"/>
  <c r="BE99"/>
  <c r="BE125"/>
  <c r="BE136"/>
  <c r="BE144"/>
  <c r="BE202"/>
  <c r="BE214"/>
  <c r="BE248"/>
  <c r="BE251"/>
  <c r="BE253"/>
  <c r="BE256"/>
  <c r="BE265"/>
  <c r="BE267"/>
  <c r="BE281"/>
  <c r="BE284"/>
  <c r="BE296"/>
  <c r="BE297"/>
  <c r="BE303"/>
  <c r="BE308"/>
  <c r="BE319"/>
  <c r="BK194"/>
  <c r="J194"/>
  <c r="J69"/>
  <c r="BK338"/>
  <c r="J338"/>
  <c r="J74"/>
  <c i="6" r="F83"/>
  <c r="BE95"/>
  <c r="BE107"/>
  <c r="BE110"/>
  <c r="BE117"/>
  <c r="BE121"/>
  <c r="BE128"/>
  <c i="7" r="J56"/>
  <c r="BE131"/>
  <c r="BE133"/>
  <c i="8" r="BE116"/>
  <c r="BE121"/>
  <c r="BE177"/>
  <c r="BE186"/>
  <c r="BE215"/>
  <c r="BE272"/>
  <c r="BE320"/>
  <c r="BE343"/>
  <c r="BE372"/>
  <c i="2" r="J60"/>
  <c r="F114"/>
  <c r="BE122"/>
  <c r="BE124"/>
  <c r="BE125"/>
  <c r="BE178"/>
  <c r="BE180"/>
  <c r="BE191"/>
  <c r="BE213"/>
  <c r="BE247"/>
  <c r="BE303"/>
  <c r="BE323"/>
  <c r="BE405"/>
  <c r="BE411"/>
  <c r="BE429"/>
  <c r="BE472"/>
  <c r="BE520"/>
  <c r="BE527"/>
  <c r="BE590"/>
  <c r="BE605"/>
  <c r="BE638"/>
  <c r="BE687"/>
  <c r="BE691"/>
  <c r="BE694"/>
  <c r="BE748"/>
  <c r="BE766"/>
  <c r="BE796"/>
  <c r="BE806"/>
  <c r="BE835"/>
  <c r="BE884"/>
  <c i="3" r="J60"/>
  <c r="BE102"/>
  <c r="BE149"/>
  <c r="BK128"/>
  <c r="J128"/>
  <c r="J70"/>
  <c i="4" r="E85"/>
  <c r="BE120"/>
  <c r="BE131"/>
  <c r="BE135"/>
  <c r="BE140"/>
  <c r="BE155"/>
  <c r="BE173"/>
  <c i="5" r="BE149"/>
  <c r="BE176"/>
  <c r="BE178"/>
  <c r="BE190"/>
  <c r="BE192"/>
  <c r="BE198"/>
  <c r="BE223"/>
  <c r="BE225"/>
  <c r="BE245"/>
  <c r="BE250"/>
  <c r="BE280"/>
  <c r="BE299"/>
  <c r="BE300"/>
  <c r="BE317"/>
  <c r="BE325"/>
  <c r="BE337"/>
  <c i="6" r="J56"/>
  <c r="BE93"/>
  <c r="BE123"/>
  <c i="7" r="F59"/>
  <c r="BE126"/>
  <c i="8" r="BE106"/>
  <c r="BE112"/>
  <c r="BE136"/>
  <c r="BE150"/>
  <c r="BE160"/>
  <c r="BE182"/>
  <c r="BE209"/>
  <c r="BE213"/>
  <c r="BE231"/>
  <c r="BE268"/>
  <c r="BE332"/>
  <c r="BE346"/>
  <c r="BE392"/>
  <c r="BE394"/>
  <c r="BE396"/>
  <c r="BK216"/>
  <c r="J216"/>
  <c r="J68"/>
  <c r="BK232"/>
  <c r="J232"/>
  <c r="J72"/>
  <c i="2" r="BE137"/>
  <c r="BE140"/>
  <c r="BE146"/>
  <c r="BE167"/>
  <c r="BE174"/>
  <c r="BE194"/>
  <c r="BE286"/>
  <c r="BE291"/>
  <c r="BE296"/>
  <c r="BE299"/>
  <c r="BE313"/>
  <c r="BE362"/>
  <c r="BE373"/>
  <c r="BE415"/>
  <c r="BE417"/>
  <c r="BE421"/>
  <c r="BE440"/>
  <c r="BE468"/>
  <c r="BE478"/>
  <c i="8" r="BE217"/>
  <c r="BE256"/>
  <c r="BE266"/>
  <c r="BE270"/>
  <c r="BE274"/>
  <c r="BE293"/>
  <c r="BE305"/>
  <c r="BE362"/>
  <c r="BE388"/>
  <c i="2" r="BE120"/>
  <c r="BE143"/>
  <c r="BE153"/>
  <c r="BE155"/>
  <c r="BE204"/>
  <c r="BE227"/>
  <c r="BE274"/>
  <c r="BE280"/>
  <c r="BE284"/>
  <c r="BE402"/>
  <c r="BE419"/>
  <c r="BE420"/>
  <c r="BE427"/>
  <c r="BE441"/>
  <c r="BE443"/>
  <c r="BE445"/>
  <c r="BE447"/>
  <c r="BE450"/>
  <c r="BE451"/>
  <c r="BE452"/>
  <c r="BE453"/>
  <c r="BE454"/>
  <c r="BE462"/>
  <c r="BE474"/>
  <c r="BE519"/>
  <c r="BE524"/>
  <c r="BE603"/>
  <c r="BE606"/>
  <c r="BE615"/>
  <c r="BE628"/>
  <c r="BE631"/>
  <c r="BE633"/>
  <c r="BE634"/>
  <c r="BE636"/>
  <c r="BE661"/>
  <c r="BE662"/>
  <c r="BE680"/>
  <c r="BE689"/>
  <c r="BE721"/>
  <c r="BE727"/>
  <c r="BE746"/>
  <c r="BE758"/>
  <c r="BE800"/>
  <c r="BE804"/>
  <c r="BE817"/>
  <c r="BE819"/>
  <c r="BE873"/>
  <c r="BE874"/>
  <c r="BE876"/>
  <c r="BE880"/>
  <c i="3" r="BE114"/>
  <c r="BE134"/>
  <c r="BE135"/>
  <c r="BE137"/>
  <c r="BE139"/>
  <c r="BE152"/>
  <c i="4" r="F63"/>
  <c r="BE169"/>
  <c r="BK101"/>
  <c r="BK100"/>
  <c i="5" r="BE103"/>
  <c r="BE141"/>
  <c r="BE151"/>
  <c r="BE167"/>
  <c r="BE174"/>
  <c r="BE195"/>
  <c r="BE243"/>
  <c r="BE283"/>
  <c r="BE310"/>
  <c r="BE315"/>
  <c r="BE323"/>
  <c r="BE326"/>
  <c i="6" r="BE89"/>
  <c r="BE91"/>
  <c r="BE97"/>
  <c r="BE104"/>
  <c r="BE105"/>
  <c r="BE108"/>
  <c r="BE111"/>
  <c r="BE113"/>
  <c r="BE119"/>
  <c r="BE129"/>
  <c i="7" r="BE96"/>
  <c r="BE109"/>
  <c r="BE122"/>
  <c r="BE129"/>
  <c r="BK95"/>
  <c r="BK94"/>
  <c r="J94"/>
  <c r="J64"/>
  <c i="8" r="BE108"/>
  <c r="BE123"/>
  <c r="BE138"/>
  <c r="BE140"/>
  <c r="BE166"/>
  <c r="BE171"/>
  <c r="BE172"/>
  <c r="BE199"/>
  <c r="BE200"/>
  <c r="BE202"/>
  <c r="BE222"/>
  <c r="BE229"/>
  <c r="BE233"/>
  <c r="BE245"/>
  <c r="BE247"/>
  <c r="BE251"/>
  <c r="BE259"/>
  <c r="BE277"/>
  <c r="BE290"/>
  <c r="BE298"/>
  <c r="BE300"/>
  <c r="BE313"/>
  <c r="BE330"/>
  <c r="BE344"/>
  <c r="BE355"/>
  <c r="BE383"/>
  <c i="2" r="BE127"/>
  <c r="BE163"/>
  <c r="BE175"/>
  <c r="BE187"/>
  <c r="BE201"/>
  <c r="BE222"/>
  <c r="BE318"/>
  <c r="BE355"/>
  <c r="BE391"/>
  <c r="BE458"/>
  <c r="BE594"/>
  <c r="BE610"/>
  <c r="BE622"/>
  <c r="BE625"/>
  <c r="BE645"/>
  <c r="BE651"/>
  <c r="BE667"/>
  <c r="BE669"/>
  <c r="BE671"/>
  <c r="BE674"/>
  <c r="BE684"/>
  <c r="BE685"/>
  <c r="BE696"/>
  <c r="BE698"/>
  <c r="BE729"/>
  <c r="BE732"/>
  <c r="BE739"/>
  <c r="BE742"/>
  <c r="BE770"/>
  <c r="BE773"/>
  <c r="BE810"/>
  <c r="BE812"/>
  <c r="BE838"/>
  <c r="BE860"/>
  <c r="BE862"/>
  <c r="BE865"/>
  <c r="BK650"/>
  <c r="J650"/>
  <c r="J80"/>
  <c i="3" r="BE122"/>
  <c r="BE125"/>
  <c r="BE142"/>
  <c r="BE147"/>
  <c i="4" r="BE102"/>
  <c r="BE160"/>
  <c i="5" r="BE101"/>
  <c r="BE115"/>
  <c r="BE146"/>
  <c r="BE188"/>
  <c r="BE189"/>
  <c r="BE209"/>
  <c r="BE233"/>
  <c r="BE263"/>
  <c r="BE268"/>
  <c r="BE269"/>
  <c r="BE276"/>
  <c r="BE279"/>
  <c r="BE339"/>
  <c i="6" r="BE109"/>
  <c r="BE114"/>
  <c r="BE116"/>
  <c r="BE125"/>
  <c i="7" r="BE111"/>
  <c r="BE113"/>
  <c r="BE135"/>
  <c i="8" r="E48"/>
  <c r="BE111"/>
  <c r="BE125"/>
  <c r="BE128"/>
  <c r="BE132"/>
  <c r="BE153"/>
  <c r="BE161"/>
  <c r="BE163"/>
  <c r="BE178"/>
  <c r="BE210"/>
  <c r="BE211"/>
  <c r="BE212"/>
  <c r="BE226"/>
  <c r="BE255"/>
  <c r="BE280"/>
  <c r="BE284"/>
  <c r="BE306"/>
  <c r="BE341"/>
  <c r="BE358"/>
  <c r="BE363"/>
  <c r="BE381"/>
  <c r="BE387"/>
  <c r="BE390"/>
  <c r="BK230"/>
  <c r="J230"/>
  <c r="J71"/>
  <c i="5" r="F36"/>
  <c i="1" r="BA60"/>
  <c i="2" r="F38"/>
  <c i="1" r="BA57"/>
  <c i="2" r="F39"/>
  <c i="1" r="BB57"/>
  <c i="7" r="J36"/>
  <c i="1" r="AW62"/>
  <c i="7" r="F38"/>
  <c i="1" r="BC62"/>
  <c i="3" r="F40"/>
  <c i="1" r="BC58"/>
  <c i="6" r="F37"/>
  <c i="1" r="BB61"/>
  <c i="8" r="F35"/>
  <c i="1" r="BB63"/>
  <c i="8" r="F34"/>
  <c i="1" r="BA63"/>
  <c i="3" r="F41"/>
  <c i="1" r="BD58"/>
  <c i="8" r="F36"/>
  <c i="1" r="BC63"/>
  <c i="5" r="F38"/>
  <c i="1" r="BC60"/>
  <c i="5" r="F37"/>
  <c i="1" r="BB60"/>
  <c i="2" r="F41"/>
  <c i="1" r="BD57"/>
  <c i="4" r="F39"/>
  <c i="1" r="BB59"/>
  <c i="6" r="F38"/>
  <c i="1" r="BC61"/>
  <c i="5" r="F39"/>
  <c i="1" r="BD60"/>
  <c i="3" r="F39"/>
  <c i="1" r="BB58"/>
  <c i="7" r="F36"/>
  <c i="1" r="BA62"/>
  <c r="AS55"/>
  <c r="AS54"/>
  <c i="7" r="F39"/>
  <c i="1" r="BD62"/>
  <c i="3" r="J38"/>
  <c i="1" r="AW58"/>
  <c i="5" r="J36"/>
  <c i="1" r="AW60"/>
  <c i="6" r="F39"/>
  <c i="1" r="BD61"/>
  <c i="2" r="J38"/>
  <c i="1" r="AW57"/>
  <c i="8" r="J34"/>
  <c i="1" r="AW63"/>
  <c i="7" r="F37"/>
  <c i="1" r="BB62"/>
  <c i="4" r="F41"/>
  <c i="1" r="BD59"/>
  <c i="6" r="F36"/>
  <c i="1" r="BA61"/>
  <c i="4" r="J38"/>
  <c i="1" r="AW59"/>
  <c i="2" r="F40"/>
  <c i="1" r="BC57"/>
  <c i="4" r="F40"/>
  <c i="1" r="BC59"/>
  <c i="4" r="F38"/>
  <c i="1" r="BA59"/>
  <c i="3" r="F38"/>
  <c i="1" r="BA58"/>
  <c i="6" r="J36"/>
  <c i="1" r="AW61"/>
  <c i="8" r="F37"/>
  <c i="1" r="BD63"/>
  <c i="4" l="1" r="T99"/>
  <c i="8" r="R218"/>
  <c i="7" r="BK98"/>
  <c r="J98"/>
  <c r="J66"/>
  <c i="5" r="T196"/>
  <c i="2" r="P118"/>
  <c i="3" r="P100"/>
  <c r="P99"/>
  <c i="1" r="AU58"/>
  <c i="4" r="R110"/>
  <c r="R99"/>
  <c i="5" r="P97"/>
  <c r="P96"/>
  <c i="1" r="AU60"/>
  <c i="8" r="T218"/>
  <c r="R104"/>
  <c r="R103"/>
  <c i="4" r="P110"/>
  <c r="P99"/>
  <c i="1" r="AU59"/>
  <c i="2" r="R613"/>
  <c i="8" r="BK104"/>
  <c r="J104"/>
  <c r="J60"/>
  <c i="3" r="T140"/>
  <c i="2" r="T118"/>
  <c i="8" r="P104"/>
  <c i="2" r="BK118"/>
  <c r="J118"/>
  <c r="J68"/>
  <c i="3" r="R140"/>
  <c r="R100"/>
  <c r="R99"/>
  <c i="2" r="P613"/>
  <c i="8" r="P218"/>
  <c i="6" r="P87"/>
  <c i="1" r="AU61"/>
  <c i="5" r="R97"/>
  <c r="R96"/>
  <c i="2" r="T613"/>
  <c i="5" r="T97"/>
  <c r="T96"/>
  <c i="3" r="BK100"/>
  <c i="8" r="T104"/>
  <c r="T103"/>
  <c i="2" r="R118"/>
  <c r="R117"/>
  <c i="3" r="T99"/>
  <c i="7" r="R98"/>
  <c r="R93"/>
  <c i="4" r="J100"/>
  <c r="J68"/>
  <c i="6" r="J88"/>
  <c r="J64"/>
  <c i="7" r="BK93"/>
  <c r="J93"/>
  <c i="3" r="BK140"/>
  <c r="J140"/>
  <c r="J73"/>
  <c i="4" r="J101"/>
  <c r="J69"/>
  <c r="BK110"/>
  <c r="J110"/>
  <c r="J71"/>
  <c i="5" r="BK97"/>
  <c r="J97"/>
  <c r="J64"/>
  <c i="7" r="J95"/>
  <c r="J65"/>
  <c i="2" r="J119"/>
  <c r="J69"/>
  <c r="BK613"/>
  <c r="J613"/>
  <c r="J77"/>
  <c i="3" r="J101"/>
  <c r="J69"/>
  <c i="5" r="BK196"/>
  <c r="J196"/>
  <c r="J70"/>
  <c i="7" r="J99"/>
  <c r="J67"/>
  <c i="8" r="J105"/>
  <c r="J61"/>
  <c r="BK218"/>
  <c r="J218"/>
  <c r="J69"/>
  <c i="4" r="F37"/>
  <c i="1" r="AZ59"/>
  <c i="5" r="F35"/>
  <c i="1" r="AZ60"/>
  <c i="6" r="J32"/>
  <c i="1" r="AG61"/>
  <c r="BB56"/>
  <c r="AX56"/>
  <c i="8" r="J33"/>
  <c i="1" r="AV63"/>
  <c r="AT63"/>
  <c i="6" r="J35"/>
  <c i="1" r="AV61"/>
  <c r="AT61"/>
  <c i="4" r="J37"/>
  <c i="1" r="AV59"/>
  <c r="AT59"/>
  <c i="3" r="F37"/>
  <c i="1" r="AZ58"/>
  <c i="7" r="J32"/>
  <c i="1" r="AG62"/>
  <c i="8" r="F33"/>
  <c i="1" r="AZ63"/>
  <c i="3" r="J37"/>
  <c i="1" r="AV58"/>
  <c r="AT58"/>
  <c i="2" r="F37"/>
  <c i="1" r="AZ57"/>
  <c r="BD56"/>
  <c r="BD55"/>
  <c r="BD54"/>
  <c r="W33"/>
  <c r="BA56"/>
  <c r="AW56"/>
  <c i="6" r="F35"/>
  <c i="1" r="AZ61"/>
  <c i="7" r="J35"/>
  <c i="1" r="AV62"/>
  <c r="AT62"/>
  <c i="7" r="F35"/>
  <c i="1" r="AZ62"/>
  <c r="BC56"/>
  <c r="AY56"/>
  <c i="2" r="J37"/>
  <c i="1" r="AV57"/>
  <c r="AT57"/>
  <c i="5" r="J35"/>
  <c i="1" r="AV60"/>
  <c r="AT60"/>
  <c i="8" l="1" r="P103"/>
  <c i="1" r="AU63"/>
  <c i="3" r="BK99"/>
  <c r="J99"/>
  <c r="J67"/>
  <c i="2" r="P117"/>
  <c i="1" r="AU57"/>
  <c i="2" r="T117"/>
  <c i="6" r="J41"/>
  <c i="7" r="J41"/>
  <c i="4" r="BK99"/>
  <c r="J99"/>
  <c i="5" r="BK96"/>
  <c r="J96"/>
  <c r="J63"/>
  <c i="7" r="J63"/>
  <c i="3" r="J100"/>
  <c r="J68"/>
  <c i="2" r="BK117"/>
  <c r="J117"/>
  <c r="J67"/>
  <c i="8" r="BK103"/>
  <c r="J103"/>
  <c i="1" r="AN61"/>
  <c r="AN62"/>
  <c i="4" r="J34"/>
  <c i="1" r="AG59"/>
  <c r="AN59"/>
  <c r="BC55"/>
  <c r="BC54"/>
  <c r="AY54"/>
  <c i="8" r="J30"/>
  <c i="1" r="AG63"/>
  <c r="AN63"/>
  <c r="AU56"/>
  <c r="AU55"/>
  <c r="AU54"/>
  <c r="BA55"/>
  <c r="BA54"/>
  <c r="AW54"/>
  <c r="AK30"/>
  <c r="BB55"/>
  <c r="AX55"/>
  <c r="AZ56"/>
  <c r="AV56"/>
  <c r="AT56"/>
  <c i="4" l="1" r="J43"/>
  <c i="8" r="J59"/>
  <c i="4" r="J67"/>
  <c i="8" r="J39"/>
  <c i="5" r="J32"/>
  <c i="1" r="AG60"/>
  <c r="AN60"/>
  <c r="BB54"/>
  <c r="AX54"/>
  <c r="AZ55"/>
  <c r="AZ54"/>
  <c r="W29"/>
  <c i="2" r="J34"/>
  <c i="1" r="AG57"/>
  <c r="AN57"/>
  <c i="3" r="J34"/>
  <c i="1" r="AG58"/>
  <c r="AN58"/>
  <c r="AY55"/>
  <c r="W30"/>
  <c r="W32"/>
  <c r="AW55"/>
  <c i="5" l="1" r="J41"/>
  <c i="2" r="J43"/>
  <c i="3" r="J43"/>
  <c i="1" r="AG56"/>
  <c r="AG55"/>
  <c r="AG54"/>
  <c r="AK26"/>
  <c r="AV54"/>
  <c r="AK29"/>
  <c r="AV55"/>
  <c r="AT55"/>
  <c r="W31"/>
  <c l="1" r="AN55"/>
  <c r="AN5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<sst xmlns="http://schemas.openxmlformats.org/spreadsheetml/2006/main">
  <si>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</si>
  <si>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</si>
  <si>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</si>
  <si>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</si>
  <si>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</si>
  <si>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{d33f8098-e1ea-4a28-922d-ab4002a4af72}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</si>
  <si>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</si>
  <si>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</si>
  <si>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</si>
  <si>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</si>
  <si>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</si>
  <si>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</si>
  <si>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</si>
  <si>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</si>
  <si>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</si>
  <si>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</si>
  <si>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</si>
  <si>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Energeticky úsporná opatření ZŠ Podmostní 1</t>
  </si>
  <si>
    <t>KSO:</t>
  </si>
  <si>
    <t>801 32 12</t>
  </si>
  <si>
    <t>CC-CZ:</t>
  </si>
  <si>
    <t>12631</t>
  </si>
  <si>
    <t>Místo:</t>
  </si>
  <si>
    <t>Plzeň</t>
  </si>
  <si>
    <t>Datum:</t>
  </si>
  <si>
    <t>12. 12. 2020</t>
  </si>
  <si>
    <t>CZ-CPV:</t>
  </si>
  <si>
    <t>45000000-7</t>
  </si>
  <si>
    <t>CZ-CPA:</t>
  </si>
  <si>
    <t>41.00.28</t>
  </si>
  <si>
    <t>Zadavatel:</t>
  </si>
  <si>
    <t>IČ:</t>
  </si>
  <si>
    <t/>
  </si>
  <si>
    <t>Krajský úřad Plzeňského kraje</t>
  </si>
  <si>
    <t>DIČ:</t>
  </si>
  <si>
    <t>Uchazeč:</t>
  </si>
  <si>
    <t>Vyplň údaj</t>
  </si>
  <si>
    <t>Projektant:</t>
  </si>
  <si>
    <t>Area Projekt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</si>
  <si>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</si>
  <si>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</si>
  <si>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</si>
  <si>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</si>
  <si>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</si>
  <si>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</si>
  <si>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</si>
  <si>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</si>
  <si>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</si>
  <si>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</si>
  <si>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</si>
  <si>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</si>
  <si>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</si>
  <si>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</si>
  <si>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</si>
  <si>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</si>
  <si>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</si>
  <si>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</si>
  <si>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</si>
  <si>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</si>
  <si>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</si>
  <si>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</si>
  <si>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</si>
  <si>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</si>
  <si>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</si>
  <si>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</si>
  <si>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</si>
  <si>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</si>
  <si>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</si>
  <si>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</si>
  <si>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</si>
  <si>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</si>
  <si>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</si>
  <si>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</si>
  <si>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</si>
  <si>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</si>
  <si>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</si>
  <si>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</si>
  <si>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</si>
  <si>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</si>
  <si>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</si>
  <si>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</si>
  <si>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5.1.a</t>
  </si>
  <si>
    <t>Dílčí energeticky úsporná opatření</t>
  </si>
  <si>
    <t>STA</t>
  </si>
  <si>
    <t>1</t>
  </si>
  <si>
    <t>{eff178d2-2e5b-44b0-993b-6b5ef3e9204c}</t>
  </si>
  <si>
    <t>2</t>
  </si>
  <si>
    <t>01</t>
  </si>
  <si>
    <t>Zateplení obvodového pláště budovy</t>
  </si>
  <si>
    <t>Soupis</t>
  </si>
  <si>
    <t>{c097852b-bd91-4096-a8f2-b2a98e623d82}</t>
  </si>
  <si>
    <t>/</t>
  </si>
  <si>
    <t>01.01</t>
  </si>
  <si>
    <t>Konstrukce obvodového pláště</t>
  </si>
  <si>
    <t>3</t>
  </si>
  <si>
    <t>{d0bc65dd-a99a-4abb-a094-4a891ed51ba7}</t>
  </si>
  <si>
    <t>01.02</t>
  </si>
  <si>
    <t>Konstrukce k nevytápěným prostorům - zateplení 1.PP,půda</t>
  </si>
  <si>
    <t>{845f17c6-c6e3-4557-9457-f19599befac4}</t>
  </si>
  <si>
    <t>01.03</t>
  </si>
  <si>
    <t>Střechy ploché, šikmé zateplení_1.NP,půda</t>
  </si>
  <si>
    <t>{33adbe3b-3212-4a2f-9af2-43fa70815f7a}</t>
  </si>
  <si>
    <t>02</t>
  </si>
  <si>
    <t>Výměna otvorových výplní</t>
  </si>
  <si>
    <t>{0c4bb1e5-b267-461f-ba83-f0ad5bdfa9aa}</t>
  </si>
  <si>
    <t>03</t>
  </si>
  <si>
    <t>Výměna osvětlení</t>
  </si>
  <si>
    <t>{dfa748f8-fa25-471d-9654-61c3d52f4772}</t>
  </si>
  <si>
    <t>04</t>
  </si>
  <si>
    <t>Ostatní a vedlejší náklady</t>
  </si>
  <si>
    <t>{cdf782e0-db8a-4b27-9511-ad0746ebc81a}</t>
  </si>
  <si>
    <t>6.000</t>
  </si>
  <si>
    <t>Neuznatelné náklady k 5.1.a</t>
  </si>
  <si>
    <t>{552895f9-ee5d-40c6-8632-187d5d66b548}</t>
  </si>
  <si>
    <t>KRYCÍ LIST SOUPISU PRACÍ</t>
  </si>
  <si>
    <t>Objekt:</t>
  </si>
  <si>
    <t>5.1.a - Dílčí energeticky úsporná opatření</t>
  </si>
  <si>
    <t>Soupis:</t>
  </si>
  <si>
    <t>01 - Zateplení obvodového pláště budovy</t>
  </si>
  <si>
    <t>Úroveň 3:</t>
  </si>
  <si>
    <t>01.01 - Konstrukce obvodového pláště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</si>
  <si>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</si>
  <si>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</si>
  <si>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</si>
  <si>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</si>
  <si>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</si>
  <si>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</si>
  <si>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</si>
  <si>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</si>
  <si>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</si>
  <si>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</si>
  <si>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</si>
  <si>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</si>
  <si>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</si>
  <si>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</si>
  <si>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</si>
  <si>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</si>
  <si>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727 - Zdravotechnika - požární ochrana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</si>
  <si>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</si>
  <si>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</si>
  <si>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</si>
  <si>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</si>
  <si>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</si>
  <si>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</si>
  <si>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</si>
  <si>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</si>
  <si>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</si>
  <si>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</si>
  <si>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</si>
  <si>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</si>
  <si>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</si>
  <si>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</si>
  <si>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</si>
  <si>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</si>
  <si>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</si>
  <si>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</si>
  <si>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</si>
  <si>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</si>
  <si>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</si>
  <si>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</si>
  <si>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</si>
  <si>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</si>
  <si>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</si>
  <si>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</si>
  <si>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</si>
  <si>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</si>
  <si>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</si>
  <si>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</si>
  <si>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</si>
  <si>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</si>
  <si>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</si>
  <si>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</si>
  <si>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2021 01</t>
  </si>
  <si>
    <t>4</t>
  </si>
  <si>
    <t>-158062697</t>
  </si>
  <si>
    <t>VV</t>
  </si>
  <si>
    <t>"chodník uliční část" 40,00*2,00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</si>
  <si>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</si>
  <si>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</si>
  <si>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-520727881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</si>
  <si>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</si>
  <si>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</si>
  <si>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</si>
  <si>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-1419795298</t>
  </si>
  <si>
    <t>115101201</t>
  </si>
  <si>
    <t>Čerpání vody na dopravní výšku do 10 m s uvažovaným průměrným přítokem do 500 l/min</t>
  </si>
  <si>
    <t>hod</t>
  </si>
  <si>
    <t>-909784338</t>
  </si>
  <si>
    <t>5</t>
  </si>
  <si>
    <t>115101301</t>
  </si>
  <si>
    <t>Pohotovost záložní čerpací soupravy pro dopravní výšku do 10 m s uvažovaným průměrným přítokem do 500 l/min</t>
  </si>
  <si>
    <t>den</t>
  </si>
  <si>
    <t>985139769</t>
  </si>
  <si>
    <t>6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</si>
  <si>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</si>
  <si>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</si>
  <si>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-246301728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</si>
  <si>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</si>
  <si>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</si>
  <si>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</si>
  <si>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-1319753222</t>
  </si>
  <si>
    <t>32,000*2</t>
  </si>
  <si>
    <t>8</t>
  </si>
  <si>
    <t>119002121</t>
  </si>
  <si>
    <t>Pomocné konstrukce při zabezpečení výkopu vodorovné pochozí přechodová lávka délky do 2 m včetně zábradlí zřízení</t>
  </si>
  <si>
    <t>kus</t>
  </si>
  <si>
    <t>1086571182</t>
  </si>
  <si>
    <t>"ke hlavnímu vchodu" 1</t>
  </si>
  <si>
    <t>9</t>
  </si>
  <si>
    <t>119002122</t>
  </si>
  <si>
    <t>Pomocné konstrukce při zabezpečení výkopu vodorovné pochozí přechodová lávka délky do 2 m včetně zábradlí odstranění</t>
  </si>
  <si>
    <t>-512303979</t>
  </si>
  <si>
    <t>10</t>
  </si>
  <si>
    <t>122151103</t>
  </si>
  <si>
    <t>Odkopávky a prokopávky nezapažené strojně v hornině třídy těžitelnosti I skupiny 1 a 2 přes 50 do 100 m3</t>
  </si>
  <si>
    <t>m3</t>
  </si>
  <si>
    <t>-643098071</t>
  </si>
  <si>
    <t>"nutné zemní práce související s odstraněním betonov konstrukce v rohu dvora" 10,00</t>
  </si>
  <si>
    <t>"pro okap chodník" 73,60*0,75*0,30</t>
  </si>
  <si>
    <t>Součet</t>
  </si>
  <si>
    <t>11</t>
  </si>
  <si>
    <t>130001101</t>
  </si>
  <si>
    <t>Příplatek k cenám hloubených vykopávek za ztížení vykopávky v blízkosti podzemního vedení nebo výbušnin pro jakoukoliv třídu horniny</t>
  </si>
  <si>
    <t>646921497</t>
  </si>
  <si>
    <t xml:space="preserve">"uliční fasáda topená část" </t>
  </si>
  <si>
    <t>"profil výkopu 3,25 m2" 3,25*32,00</t>
  </si>
  <si>
    <t>12</t>
  </si>
  <si>
    <t>132251254</t>
  </si>
  <si>
    <t>Hloubení nezapažených rýh šířky přes 800 do 2 000 mm strojně s urovnáním dna do předepsaného profilu a spádu v hornině třídy těžitelnosti I skupiny 3 přes 100 do 500 m3</t>
  </si>
  <si>
    <t>34428271</t>
  </si>
  <si>
    <t>"pro realizaci zateplení suterénního zdiva"</t>
  </si>
  <si>
    <t>"profil výkopu 3,25 m2" 3,25*("dvůr" 30,2+2,0+"uliční" 32,00)</t>
  </si>
  <si>
    <t>13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</si>
  <si>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</si>
  <si>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</si>
  <si>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479252770</t>
  </si>
  <si>
    <t>"na meziskládku v prostoru kolem školy"</t>
  </si>
  <si>
    <t>14</t>
  </si>
  <si>
    <t>167151111</t>
  </si>
  <si>
    <t>Nakládání, skládání a překládání neulehlého výkopku nebo sypaniny strojně nakládání, množství přes 100 m3, z hornin třídy těžitelnosti I, skupiny 1 až 3</t>
  </si>
  <si>
    <t>-1571898016</t>
  </si>
  <si>
    <t>"z meziskládky zpětně do zásypu kolem stěn 1.PP"</t>
  </si>
  <si>
    <t>174101101</t>
  </si>
  <si>
    <t>Zásyp sypaninou z jakékoliv horniny strojně s uložením výkopku ve vrstvách se zhutněním jam, šachet, rýh nebo kolem objektů v těchto vykopávkách</t>
  </si>
  <si>
    <t>141600632</t>
  </si>
  <si>
    <t>16</t>
  </si>
  <si>
    <t>174101101R1</t>
  </si>
  <si>
    <t>Statická zkouška míry zhutnění zásypu ČSN EN 1006</t>
  </si>
  <si>
    <t>ks</t>
  </si>
  <si>
    <t>996900006</t>
  </si>
  <si>
    <t>Svislé a kompletní konstrukce</t>
  </si>
  <si>
    <t>17</t>
  </si>
  <si>
    <t>310237261</t>
  </si>
  <si>
    <t>Zazdívka otvorů ve zdivu nadzákladovém cihlami pálenými plochy přes 0,09 m2 do 0,25 m2, ve zdi tl. přes 450 do 600 mm</t>
  </si>
  <si>
    <t>757224276</t>
  </si>
  <si>
    <t>"viditelné otvory ve fasádě" 20</t>
  </si>
  <si>
    <t>18</t>
  </si>
  <si>
    <t>310278842</t>
  </si>
  <si>
    <t>Zazdívka otvorů ve zdivu nadzákladovém nepálenými tvárnicemi plochy přes 0,25 m2 do 1 m2 , ve zdi tl. do 300 mm</t>
  </si>
  <si>
    <t>-910954356</t>
  </si>
  <si>
    <t>"dozdění štítu z prostoru půdy"0,30*36,00</t>
  </si>
  <si>
    <t>19</t>
  </si>
  <si>
    <t>311261101</t>
  </si>
  <si>
    <t>Osazování betonových bloků prostého, lehkého nebo železového na maltu MC-10 až MC-15, objemu přes 0,06 do 0,10 m3</t>
  </si>
  <si>
    <t>363852478</t>
  </si>
  <si>
    <t>"výměna zhlaví" 140</t>
  </si>
  <si>
    <t>20</t>
  </si>
  <si>
    <t>M</t>
  </si>
  <si>
    <t>58932931</t>
  </si>
  <si>
    <t>beton C 25/30 X0 kamenivo frakce 0/8</t>
  </si>
  <si>
    <t>-1845576206</t>
  </si>
  <si>
    <t>140,000*0,3*0,3*0,08</t>
  </si>
  <si>
    <t>317944323</t>
  </si>
  <si>
    <t>Válcované nosníky dodatečně osazované do připravených otvorů bez zazdění hlav č. 14 až 22</t>
  </si>
  <si>
    <t>t</t>
  </si>
  <si>
    <t>939695600</t>
  </si>
  <si>
    <t>"Zhlaví" 0,0253*1,50*2*140</t>
  </si>
  <si>
    <t>22</t>
  </si>
  <si>
    <t>319202124</t>
  </si>
  <si>
    <t>Dodatečná izolace zdiva injektáží nízkotlakou metodou křemičitým roztokem, tloušťka zdiva přes 300 do 600 mm</t>
  </si>
  <si>
    <t>-1043025301</t>
  </si>
  <si>
    <t>"vodorovné a šikmé" 10,00+16,00</t>
  </si>
  <si>
    <t>"svislé" 27,50</t>
  </si>
  <si>
    <t>23</t>
  </si>
  <si>
    <t>319202226</t>
  </si>
  <si>
    <t>Dodatečná izolace zdiva injektáží beztlakovou infuzí křemičitým roztokem, tloušťka zdiva přes 900 do 1 200 mm</t>
  </si>
  <si>
    <t>-1870635567</t>
  </si>
  <si>
    <t>3,00*9</t>
  </si>
  <si>
    <t>Vodorovné konstrukce</t>
  </si>
  <si>
    <t>24</t>
  </si>
  <si>
    <t>411354317</t>
  </si>
  <si>
    <t>Podpěrná konstrukce stropů - desek, kleneb a skořepin výška podepření do 4 m tloušťka stropu přes 35 do 50 cm zřízení</t>
  </si>
  <si>
    <t>1925289651</t>
  </si>
  <si>
    <t>"pro zhlaví"</t>
  </si>
  <si>
    <t>50,00*2,00*4</t>
  </si>
  <si>
    <t>25</t>
  </si>
  <si>
    <t>411354318</t>
  </si>
  <si>
    <t>Podpěrná konstrukce stropů - desek, kleneb a skořepin výška podepření do 4 m tloušťka stropu přes 35 do 50 cm odstranění</t>
  </si>
  <si>
    <t>-839818587</t>
  </si>
  <si>
    <t>26</t>
  </si>
  <si>
    <t>413232221</t>
  </si>
  <si>
    <t>Zazdívka zhlaví stropních trámů nebo válcovaných nosníků pálenými cihlami válcovaných nosníků, výšky přes 150 do 300 mm</t>
  </si>
  <si>
    <t>65944919</t>
  </si>
  <si>
    <t>27</t>
  </si>
  <si>
    <t>R</t>
  </si>
  <si>
    <t>43000111R1</t>
  </si>
  <si>
    <t>Schodiště dřevěné třístupňové se zábradlím 1,1 m</t>
  </si>
  <si>
    <t>415009212</t>
  </si>
  <si>
    <t>P</t>
  </si>
  <si>
    <t>Poznámka k položce:_x000d_
Schodiště dřevěné, 3 stupně 170/300, šířka1,25 m_x000d_
Povrch PVC_x000d_
Zábradlí 1,1 m výšky_x000d_
Na půdě u vstupu ze schodiště do vytápěného prostoru_x000d_
tesařská konstrukce</t>
  </si>
  <si>
    <t>Komunikace pozemní</t>
  </si>
  <si>
    <t>28</t>
  </si>
  <si>
    <t>564851111</t>
  </si>
  <si>
    <t>Podklad ze štěrkodrti ŠD s rozprostřením a zhutněním, po zhutnění tl. 150 mm</t>
  </si>
  <si>
    <t>236074716</t>
  </si>
  <si>
    <t>"obnova chodníku uliční část" 40,0*2,00*1,10</t>
  </si>
  <si>
    <t>29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</si>
  <si>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</si>
  <si>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</si>
  <si>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-1884870438</t>
  </si>
  <si>
    <t>30</t>
  </si>
  <si>
    <t>59245018</t>
  </si>
  <si>
    <t>dlažba tvar obdélník betonová 200x100x60mm přírodní</t>
  </si>
  <si>
    <t>211793816</t>
  </si>
  <si>
    <t>80*1,03 'Přepočtené koeficientem množství</t>
  </si>
  <si>
    <t>Úpravy povrchů, podlahy a osazování výplní</t>
  </si>
  <si>
    <t>31</t>
  </si>
  <si>
    <t>611315002R1</t>
  </si>
  <si>
    <t>Přeměření rovinnosti podkladu pod omítku</t>
  </si>
  <si>
    <t>1224193766</t>
  </si>
  <si>
    <t xml:space="preserve">Poznámka k položce:_x000d_
Dle požadavků ČSN 732901, 732902, </t>
  </si>
  <si>
    <t>(141,78+730,96+327,68+933,00)</t>
  </si>
  <si>
    <t>32</t>
  </si>
  <si>
    <t>611315123</t>
  </si>
  <si>
    <t>Vápenná omítka rýh štuková ve stropech, šířky rýhy přes 300 mm</t>
  </si>
  <si>
    <t>-37132086</t>
  </si>
  <si>
    <t>"stropy po úpravě stropních trámů" 50,00*4*1,50</t>
  </si>
  <si>
    <t>"nad chodbou 4.NP - protažení tep.izolace do půdy" 55,00*1,50</t>
  </si>
  <si>
    <t>33</t>
  </si>
  <si>
    <t>1402558719</t>
  </si>
  <si>
    <t>"pro prostupy stropem a úpravu zhlaví"</t>
  </si>
  <si>
    <t>50,00*2,00*2</t>
  </si>
  <si>
    <t>34</t>
  </si>
  <si>
    <t>611381002</t>
  </si>
  <si>
    <t>Omítka tenkovrstvá minerální vnitřních ploch včetně penetrace podkladu zrnitá, tloušťky 1,0 mm vodorovných konstrukcí stropů žebrových nebo osamělých trámů</t>
  </si>
  <si>
    <t>-91145659</t>
  </si>
  <si>
    <t xml:space="preserve">"1.NP-překlady v okenních otvorech"  </t>
  </si>
  <si>
    <t>(0,30+0,25)*(1,30*3+0,90*2)</t>
  </si>
  <si>
    <t>35</t>
  </si>
  <si>
    <t>612142001</t>
  </si>
  <si>
    <t>Potažení vnitřních ploch pletivem v ploše nebo pruzích, na plném podkladu sklovláknitým vtlačením do tmelu stěn</t>
  </si>
  <si>
    <t>1352600732</t>
  </si>
  <si>
    <t>"na vnitřní izolaci 3.+4.NP" 70,2+400,95+784,37</t>
  </si>
  <si>
    <t>"půdní nadezdívka vytápěného prostoru" (20,5+10,80+1,0+1,60+0,8)*1,35+5,30*3,0</t>
  </si>
  <si>
    <t>36</t>
  </si>
  <si>
    <t>612231001</t>
  </si>
  <si>
    <t>Montáž vnitřního zateplení z polyuretanových desek stěn, tloušťky desek do 40 mm</t>
  </si>
  <si>
    <t>-1501095545</t>
  </si>
  <si>
    <t xml:space="preserve">"ostění š. 0,1 m" </t>
  </si>
  <si>
    <t>(2,60*2+1,30)*0,15*72</t>
  </si>
  <si>
    <t>37</t>
  </si>
  <si>
    <t>63482220R2</t>
  </si>
  <si>
    <t>deska tepelně izolační z pěnového skla bez povrchové úpravy λD=0,036 tl 20mm</t>
  </si>
  <si>
    <t>1465190574</t>
  </si>
  <si>
    <t>70,2*1,02 'Přepočtené koeficientem množství</t>
  </si>
  <si>
    <t>38</t>
  </si>
  <si>
    <t>612231003</t>
  </si>
  <si>
    <t>Montáž vnitřního zateplení z polyuretanových desek stěn, tloušťky desek přes 40 do 80 mm</t>
  </si>
  <si>
    <t>551063639</t>
  </si>
  <si>
    <t>"ostění š. 0,55; 3-4 NP"</t>
  </si>
  <si>
    <t>(4,20*2+1,50)*0,55*66</t>
  </si>
  <si>
    <t>(4,20*2+1,50)*0,70*6</t>
  </si>
  <si>
    <t>39</t>
  </si>
  <si>
    <t>63482266</t>
  </si>
  <si>
    <t>deska tepelně izolační z pěnového skla bez povrchové úpravy λD=0,036 tl 80mm</t>
  </si>
  <si>
    <t>CS ÚRS 2019 02</t>
  </si>
  <si>
    <t>-607186712</t>
  </si>
  <si>
    <t>400,95*1,02 'Přepočtené koeficientem množství</t>
  </si>
  <si>
    <t>40</t>
  </si>
  <si>
    <t>612231003R2</t>
  </si>
  <si>
    <t>Montáž vnitřního zateplení z polyuretanových desek stěn, tloušťky desek přes 80 do 220 mm</t>
  </si>
  <si>
    <t>1505033487</t>
  </si>
  <si>
    <t>"3.+4.NP" 784,37</t>
  </si>
  <si>
    <t>41</t>
  </si>
  <si>
    <t>63482221</t>
  </si>
  <si>
    <t>deska tepelně izolační z pěnového skla bez povrchové úpravy λ=0,038-0,039 tl 150mm</t>
  </si>
  <si>
    <t>-764070921</t>
  </si>
  <si>
    <t>847,115*1,02 'Přepočtené koeficientem množství</t>
  </si>
  <si>
    <t>42</t>
  </si>
  <si>
    <t>612331121</t>
  </si>
  <si>
    <t>Omítka cementová vnitřních ploch nanášená ručně jednovrstvá, tloušťky do 10 mm hladká svislých konstrukcí stěn</t>
  </si>
  <si>
    <t>73217361</t>
  </si>
  <si>
    <t>"stěna v 1.PP pod krystalizující hydroizolační kci" 8,2*2,60</t>
  </si>
  <si>
    <t>43</t>
  </si>
  <si>
    <t>612341121</t>
  </si>
  <si>
    <t>Omítka sádrová nebo vápenosádrová vnitřních ploch nanášená ručně jednovrstvá, tloušťky do 10 mm hladká svislých konstrukcí stěn</t>
  </si>
  <si>
    <t>2110785333</t>
  </si>
  <si>
    <t>"dozdění štítu z prostoru půdy"36,00</t>
  </si>
  <si>
    <t>44</t>
  </si>
  <si>
    <t>612541001</t>
  </si>
  <si>
    <t>Omítka tenkovrstvá silikonsilikátová vnitřních ploch probarvená, včetně penetrace podkladu zrnitá, tloušťky 1,0 mm svislých konstrukcí stěn v podlaží i na schodišti</t>
  </si>
  <si>
    <t>903906572</t>
  </si>
  <si>
    <t>45</t>
  </si>
  <si>
    <t>613142001</t>
  </si>
  <si>
    <t>Potažení vnitřních ploch pletivem v ploše nebo pruzích, na plném podkladu sklovláknitým vtlačením do tmelu pilířů nebo sloupů</t>
  </si>
  <si>
    <t>-1746176500</t>
  </si>
  <si>
    <t>46</t>
  </si>
  <si>
    <t>613311101</t>
  </si>
  <si>
    <t>Omítka vápenná vnitřních ploch nanášená ručně jednovrstvá hrubá, tloušťky do 10 mm nezatřená pilířů nebo sloupů</t>
  </si>
  <si>
    <t>-1505839496</t>
  </si>
  <si>
    <t>"vyrovnání povrchů vnitřního zdiva na chodbách na předepsanou toleranci, odhad 50 % plochy"</t>
  </si>
  <si>
    <t>"3.NP" 108,0*4,60-121,68</t>
  </si>
  <si>
    <t>"4.NP" 108,0*5,25-121,68</t>
  </si>
  <si>
    <t>47</t>
  </si>
  <si>
    <t>622541021</t>
  </si>
  <si>
    <t>Omítka tenkovrstvá silikonsilikátová vnějších ploch hydrofobní, se samočistícím účinkem probarvená, včetně penetrace podkladu zrnitá, tloušťky 2,0 mm stěn</t>
  </si>
  <si>
    <t>-1234109708</t>
  </si>
  <si>
    <t>"dvorní fasáda" 1336,99</t>
  </si>
  <si>
    <t>48</t>
  </si>
  <si>
    <t>631311126</t>
  </si>
  <si>
    <t>Mazanina z betonu prostého bez zvýšených nároků na prostředí tl. přes 80 do 120 mm tř. C 25/30</t>
  </si>
  <si>
    <t>-1941036335</t>
  </si>
  <si>
    <t>"okapový chodník podklad" 73,60*0,10</t>
  </si>
  <si>
    <t>49</t>
  </si>
  <si>
    <t>63403001R1</t>
  </si>
  <si>
    <t>Vytažení profilů omítkových ozdobných</t>
  </si>
  <si>
    <t>919681877</t>
  </si>
  <si>
    <t>Poznámka k položce:_x000d_
šablonou, včetně její výroby</t>
  </si>
  <si>
    <t>9,5*4 "na stropě schodiště"</t>
  </si>
  <si>
    <t>50</t>
  </si>
  <si>
    <t>63403001R2</t>
  </si>
  <si>
    <t>Montáž fasádních profilovaných říms z minerálního granulátu</t>
  </si>
  <si>
    <t>-782757776</t>
  </si>
  <si>
    <t>Poznámka k položce:_x000d_
včetně kotvícího a lepícího materiálu dle technické dokumentace výrobce</t>
  </si>
  <si>
    <t>"kordonová pod římsou" 44,20+3,2+5,50+5,10+3,30+1,20</t>
  </si>
  <si>
    <t>"kordonová 1.NP/2.NP" 41,60+3,20+10,50+3,30+1,20</t>
  </si>
  <si>
    <t>"parapetní průběžná" 2*41,80+3,60+3,40</t>
  </si>
  <si>
    <t>"parapetní"</t>
  </si>
  <si>
    <t>1,90*20</t>
  </si>
  <si>
    <t>1,90*4</t>
  </si>
  <si>
    <t>3,00*4</t>
  </si>
  <si>
    <t>1,60*10</t>
  </si>
  <si>
    <t>"nadokenní"</t>
  </si>
  <si>
    <t>3,20*8</t>
  </si>
  <si>
    <t>1,90*6</t>
  </si>
  <si>
    <t>2,20*22</t>
  </si>
  <si>
    <t>"doplnění pod hlavní římsou" 62,50</t>
  </si>
  <si>
    <t>"soklový profil" 73,60</t>
  </si>
  <si>
    <t>51</t>
  </si>
  <si>
    <t>59640000R1</t>
  </si>
  <si>
    <t>Fasádní profilovaná římsa z minerálního granulátu</t>
  </si>
  <si>
    <t>-848070262</t>
  </si>
  <si>
    <t>Poznámka k položce:_x000d_
zaměření stávajících profilů, sejmutí šablon,výroba a dodání na staveniště</t>
  </si>
  <si>
    <t>52</t>
  </si>
  <si>
    <t>6340311R1</t>
  </si>
  <si>
    <t>Treláž fasádní</t>
  </si>
  <si>
    <t>-1231428145</t>
  </si>
  <si>
    <t>Poznámka k položce:_x000d_
dřevěné hraněné hranolky s podkladním kotvícím roštem, podrobněji viz PD arch.Kondr_x000d_
na přístavku - vchod do výměníku</t>
  </si>
  <si>
    <t>53</t>
  </si>
  <si>
    <t>622131101</t>
  </si>
  <si>
    <t>Podkladní a spojovací vrstva vnějších omítaných ploch cementový postřik nanášený ručně celoplošně stěn</t>
  </si>
  <si>
    <t>-220659594</t>
  </si>
  <si>
    <t xml:space="preserve">"plocha vnější suterénních zdí pod úrovní terénu" </t>
  </si>
  <si>
    <t>2,60*(30,2+2,00+32,00)</t>
  </si>
  <si>
    <t>54</t>
  </si>
  <si>
    <t>622131121</t>
  </si>
  <si>
    <t>Podkladní a spojovací vrstva vnějších omítaných ploch penetrace nanášená ručně stěn</t>
  </si>
  <si>
    <t>1083375369</t>
  </si>
  <si>
    <t>"Sokl dvůr" 47,52</t>
  </si>
  <si>
    <t>55</t>
  </si>
  <si>
    <t>622135002</t>
  </si>
  <si>
    <t>Vyrovnání nerovností podkladu vnějších omítaných ploch maltou, tloušťky do 10 mm cementovou stěn</t>
  </si>
  <si>
    <t>-689736303</t>
  </si>
  <si>
    <t>56</t>
  </si>
  <si>
    <t>622142001</t>
  </si>
  <si>
    <t>Potažení vnějších ploch pletivem v ploše nebo pruzích, na plném podkladu sklovláknitým vtlačením do tmelu stěn</t>
  </si>
  <si>
    <t>-1962078009</t>
  </si>
  <si>
    <t xml:space="preserve">"zvýšené množství"  395,00</t>
  </si>
  <si>
    <t>57</t>
  </si>
  <si>
    <t>622143001</t>
  </si>
  <si>
    <t>Montáž omítkových profilů plastových, pozinkovaných nebo dřevěných upevněných vtlačením do podkladní vrstvy nebo přibitím soklových</t>
  </si>
  <si>
    <t>134018926</t>
  </si>
  <si>
    <t>"ukončení soklové omítky" 73,6</t>
  </si>
  <si>
    <t>58</t>
  </si>
  <si>
    <t>55343011</t>
  </si>
  <si>
    <t>profil soklový Pz+PVC pro vnější omítky tl 10mm</t>
  </si>
  <si>
    <t>945136787</t>
  </si>
  <si>
    <t>73,6*1,05 'Přepočtené koeficientem množství</t>
  </si>
  <si>
    <t>59</t>
  </si>
  <si>
    <t>622211011</t>
  </si>
  <si>
    <t>Montáž kontaktního zateplení lepením a mechanickým kotvením z polystyrenových desek nebo z kombinovaných desek na vnější stěny, tloušťky desek přes 40 do 80 mm</t>
  </si>
  <si>
    <t>748013248</t>
  </si>
  <si>
    <t>"šambrány" 775,00*0,15+"nadokenní" 0,60 "m2"*27</t>
  </si>
  <si>
    <t>60</t>
  </si>
  <si>
    <t>28375930</t>
  </si>
  <si>
    <t>deska EPS 70 fasádní λ=0,039 tl 20mm</t>
  </si>
  <si>
    <t>-1471557797</t>
  </si>
  <si>
    <t>132,45*1,05 'Přepočtené koeficientem množství</t>
  </si>
  <si>
    <t>61</t>
  </si>
  <si>
    <t>622211031</t>
  </si>
  <si>
    <t>Montáž kontaktního zateplení lepením a mechanickým kotvením z polystyrenových desek nebo z kombinovaných desek na vnější stěny, tloušťky desek přes 120 do 160 mm</t>
  </si>
  <si>
    <t>-1157245120</t>
  </si>
  <si>
    <t>"dvorní fasáda EPS 160 mm" 781</t>
  </si>
  <si>
    <t>"sokl dvůr XPS 160 mm" 47,52</t>
  </si>
  <si>
    <t>"odečet plochy-krytá chodba rampa 1.NP" - 30,00*2,85+(1,3*1,45*5+1,3*2,35+0,90*1,45*2)</t>
  </si>
  <si>
    <t>62</t>
  </si>
  <si>
    <t>28375952</t>
  </si>
  <si>
    <t>deska EPS 70 fasádní λ=0,039 tl 160mm</t>
  </si>
  <si>
    <t>-2112252778</t>
  </si>
  <si>
    <t>710,59*1,05 'Přepočtené koeficientem množství</t>
  </si>
  <si>
    <t>63</t>
  </si>
  <si>
    <t>28376447</t>
  </si>
  <si>
    <t>deska z polystyrénu XPS, hrana rovná a strukturovaný povrch 300kPa tl 160mm</t>
  </si>
  <si>
    <t>1043402018</t>
  </si>
  <si>
    <t>47,52*1,05 'Přepočtené koeficientem množství</t>
  </si>
  <si>
    <t>64</t>
  </si>
  <si>
    <t>622211041</t>
  </si>
  <si>
    <t>Montáž kontaktního zateplení lepením a mechanickým kotvením z polystyrenových desek nebo z kombinovaných desek na vnější stěny, tloušťky desek přes 160 do 200 mm</t>
  </si>
  <si>
    <t>1966086607</t>
  </si>
  <si>
    <t>"EPS 180 " 314,00</t>
  </si>
  <si>
    <t>65</t>
  </si>
  <si>
    <t>28375953</t>
  </si>
  <si>
    <t>deska EPS 70 fasádní λ=0,039 tl 180mm</t>
  </si>
  <si>
    <t>-1785046415</t>
  </si>
  <si>
    <t>314*1,02 'Přepočtené koeficientem množství</t>
  </si>
  <si>
    <t>66</t>
  </si>
  <si>
    <t>622221031</t>
  </si>
  <si>
    <t>Montáž kontaktního zateplení lepením a mechanickým kotvením z desek z minerální vlny s podélnou orientací vláken na vnější stěny, tloušťky desek přes 120 do 160 mm</t>
  </si>
  <si>
    <t>-1942529240</t>
  </si>
  <si>
    <t>"částečné zateplení nadezdívky do v=0,5 m" 0,50*145,00</t>
  </si>
  <si>
    <t>"dvorní fasáda MW 160 mm" 68,00</t>
  </si>
  <si>
    <t xml:space="preserve">"1.NP- čelo  překladů v okenních otvorech - fenol" 1,30*6*0,20+0,90*2*0,20</t>
  </si>
  <si>
    <t>" plocha-krytá chodba rampa 1.NP" 30,00*2,85-(1,3*1,45*5+1,3*2,35+0,90*1,45*2)</t>
  </si>
  <si>
    <t>67</t>
  </si>
  <si>
    <t>28376811</t>
  </si>
  <si>
    <t>deska fenolická tepelně izolační fasádní λ=0,021 tl 160mm</t>
  </si>
  <si>
    <t>2051352671</t>
  </si>
  <si>
    <t>1,92*1,08 'Přepočtené koeficientem množství</t>
  </si>
  <si>
    <t>68</t>
  </si>
  <si>
    <t>63151538</t>
  </si>
  <si>
    <t>deska tepelně izolační minerální kontaktních fasád podélné vlákno λ=0,036 tl 160mm</t>
  </si>
  <si>
    <t>-1657344266</t>
  </si>
  <si>
    <t>72,5*1,05 'Přepočtené koeficientem množství</t>
  </si>
  <si>
    <t>69</t>
  </si>
  <si>
    <t>63151538R1</t>
  </si>
  <si>
    <t xml:space="preserve">deska tepelně izolačníkombinovaná MW/EPS kontaktních fasád  λD=0,033 tl 160mm</t>
  </si>
  <si>
    <t>-1940012723</t>
  </si>
  <si>
    <t>138,41*1,05 'Přepočtené koeficientem množství</t>
  </si>
  <si>
    <t>70</t>
  </si>
  <si>
    <t>622221041</t>
  </si>
  <si>
    <t>Montáž kontaktního zateplení lepením a mechanickým kotvením z desek z minerální vlny s podélnou orientací vláken na vnější stěny, tloušťky desek přes 160 mm</t>
  </si>
  <si>
    <t>966316991</t>
  </si>
  <si>
    <t>"MW 180 mm" 19,00</t>
  </si>
  <si>
    <t>71</t>
  </si>
  <si>
    <t>63151538R2</t>
  </si>
  <si>
    <t xml:space="preserve">deska tepelně izolačníkombinovaná MW/EPS kontaktních fasád  λD=0,033 tl 180mm</t>
  </si>
  <si>
    <t>-1300946579</t>
  </si>
  <si>
    <t>19*1,05 'Přepočtené koeficientem množství</t>
  </si>
  <si>
    <t>72</t>
  </si>
  <si>
    <t>622222051</t>
  </si>
  <si>
    <t>Montáž kontaktního zateplení vnějšího ostění, nadpraží nebo parapetu lepením z desek z minerální vlny s podélnou nebo kolmou orientací vláken hloubky špalet přes 200 do 400 mm, tloušťky desek do 40 mm</t>
  </si>
  <si>
    <t>974432727</t>
  </si>
  <si>
    <t xml:space="preserve">Poznámka k položce:_x000d_
V  PBŘ je navrženo provést zateplení ostění a nadpraží otvorů ve fasádě v certifikovaném systému, který je navržen podle platných požárně klasifikačních osvědčení (PKO) tak, že u ETICS s detailem nadpraží nedojde k šíření plamene po vnějším povrchu nebo tepelnou izolací obvodové stěny v době 30 minut přes úroveň 0,5 m při výkonu hořáku 100 kW.</t>
  </si>
  <si>
    <t>"ostění a nadpraží v certifikovaném systému s osvědčením PKO"</t>
  </si>
  <si>
    <t>155,00</t>
  </si>
  <si>
    <t xml:space="preserve">"1.NP-pod parapet překladů v okenních otvorech"  1,3*6+0,90*2</t>
  </si>
  <si>
    <t>"ostění otvorů - krytá chodba rampa 1.NP"</t>
  </si>
  <si>
    <t>(2,35*2+1,30)*(0,20+0,16)</t>
  </si>
  <si>
    <t>(1,45*2+1,30)*0,36*5</t>
  </si>
  <si>
    <t>(1,45*2+0,90)*0,36*2</t>
  </si>
  <si>
    <t>73</t>
  </si>
  <si>
    <t>63151518</t>
  </si>
  <si>
    <t>deska tepelně izolační minerální kontaktních fasád podélné vlákno λ=0,036 tl 40mm</t>
  </si>
  <si>
    <t>1036785555</t>
  </si>
  <si>
    <t>167,456*1,1 'Přepočtené koeficientem množství</t>
  </si>
  <si>
    <t>74</t>
  </si>
  <si>
    <t>28376801</t>
  </si>
  <si>
    <t>deska fenolická tepelně izolační fasádní λ=0,021 tl 30mm</t>
  </si>
  <si>
    <t>-1987996540</t>
  </si>
  <si>
    <t xml:space="preserve">"1.NP-pod parapet překladů v okenních otvorech"  (1,3*6+0,90*2)*0,30</t>
  </si>
  <si>
    <t>75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</si>
  <si>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</si>
  <si>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</si>
  <si>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1653042406</t>
  </si>
  <si>
    <t>76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</si>
  <si>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</si>
  <si>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</si>
  <si>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232005607</t>
  </si>
  <si>
    <t>77</t>
  </si>
  <si>
    <t>622251105R1</t>
  </si>
  <si>
    <t>Příplatek za zvýšený počet hmoždinek a zátek nad 10 ks/m2</t>
  </si>
  <si>
    <t>-1527847925</t>
  </si>
  <si>
    <t>Poznámka k položce:_x000d_
2 ks/m2</t>
  </si>
  <si>
    <t>"plochy s počtem hmoždinek 12 ks/m2"</t>
  </si>
  <si>
    <t>188+62+192</t>
  </si>
  <si>
    <t>78</t>
  </si>
  <si>
    <t>622252002</t>
  </si>
  <si>
    <t>Montáž profilů kontaktního zateplení ostatních stěnových, dilatačních apod. lepených do tmelu</t>
  </si>
  <si>
    <t>1766138452</t>
  </si>
  <si>
    <t>4*20 "rohové budova"</t>
  </si>
  <si>
    <t>775,00 "rohové ostění"</t>
  </si>
  <si>
    <t>775,00 "APU lišty"</t>
  </si>
  <si>
    <t>79</t>
  </si>
  <si>
    <t>59051480</t>
  </si>
  <si>
    <t>profil rohový Al 15x15mm s výztužnou tkaninou š 100mm pro ETICS</t>
  </si>
  <si>
    <t>-11676853</t>
  </si>
  <si>
    <t>855*1,05 'Přepočtené koeficientem množství</t>
  </si>
  <si>
    <t>80</t>
  </si>
  <si>
    <t>59051476</t>
  </si>
  <si>
    <t>profil začišťovací PVC 9mm s výztužnou tkaninou pro ostění ETICS</t>
  </si>
  <si>
    <t>-2030950860</t>
  </si>
  <si>
    <t>775*1,05 'Přepočtené koeficientem množství</t>
  </si>
  <si>
    <t>81</t>
  </si>
  <si>
    <t>622321111</t>
  </si>
  <si>
    <t>Omítka vápenocementová vnějších ploch nanášená ručně jednovrstvá, tloušťky do 15 mm hrubá zatřená stěn</t>
  </si>
  <si>
    <t>-1262578722</t>
  </si>
  <si>
    <t>"podkladní omítka ETICS dvorní fasáda" 1182,00</t>
  </si>
  <si>
    <t xml:space="preserve">"vnější ostění" </t>
  </si>
  <si>
    <t>"1.PP" (0,95+2*0,40)*19</t>
  </si>
  <si>
    <t xml:space="preserve">"1.NP-4.NP" </t>
  </si>
  <si>
    <t>(1,00+2*2,7)*41*0,20</t>
  </si>
  <si>
    <t>(1,3+2*2,7)*46*0,20</t>
  </si>
  <si>
    <t>1,0*3*2*0,20</t>
  </si>
  <si>
    <t>(1,3+2*1,0)*0,20+(1,3+2*2,1)*0,20+(1,6+2*1,8)*0,20</t>
  </si>
  <si>
    <t>"dveře" ( 1,5+2*2,6)*0,20+(1,2+2*2,2)*0,20+(1,3+2*2,25)*0,20</t>
  </si>
  <si>
    <t>82</t>
  </si>
  <si>
    <t>622511111</t>
  </si>
  <si>
    <t>Omítka tenkovrstvá akrylátová vnějších ploch probarvená, včetně penetrace podkladu mozaiková střednězrnná stěn</t>
  </si>
  <si>
    <t>-1063647215</t>
  </si>
  <si>
    <t>83</t>
  </si>
  <si>
    <t>625681012</t>
  </si>
  <si>
    <t>Ochrana proti holubům hrotový systém dvouřadý, účinná šíře 15 cm</t>
  </si>
  <si>
    <t>2114955012</t>
  </si>
  <si>
    <t xml:space="preserve">"dvorní fasáda" </t>
  </si>
  <si>
    <t>"bez římsy" 1,00*3</t>
  </si>
  <si>
    <t>84</t>
  </si>
  <si>
    <t>629995101</t>
  </si>
  <si>
    <t>Očištění vnějších ploch tlakovou vodou omytím</t>
  </si>
  <si>
    <t>1218105156</t>
  </si>
  <si>
    <t>85</t>
  </si>
  <si>
    <t>63004002R1</t>
  </si>
  <si>
    <t>Okapový chodník z betonových dlaždic, tloušťky 60 mm do malty</t>
  </si>
  <si>
    <t>-1278534353</t>
  </si>
  <si>
    <t>Poznámka k položce:_x000d_
Sklon 3°_x000d_
Dlaždice 500/500/50 mm_x000d_
Dodávka včetně montáže.</t>
  </si>
  <si>
    <t>86</t>
  </si>
  <si>
    <t>631312141</t>
  </si>
  <si>
    <t>Doplnění dosavadních mazanin prostým betonem s dodáním hmot, bez potěru, plochy jednotlivě rýh v dosavadních mazaninách</t>
  </si>
  <si>
    <t>31869177</t>
  </si>
  <si>
    <t>"pás podlahy na chodbách" 55,00*2*0,50*0,1</t>
  </si>
  <si>
    <t>"strop nad chodbou 4.NP" 55,00*1,50*0,06</t>
  </si>
  <si>
    <t>87</t>
  </si>
  <si>
    <t>634911124</t>
  </si>
  <si>
    <t>Řezání dilatačních nebo smršťovacích spár v čerstvé betonové mazanině nebo potěru šířky přes 5 do 10 mm, hloubky přes 50 do 80 mm</t>
  </si>
  <si>
    <t>37444380</t>
  </si>
  <si>
    <t>"řezání stávající dlažby na chodbách před jejím vybourání"</t>
  </si>
  <si>
    <t>55,0*2</t>
  </si>
  <si>
    <t>88</t>
  </si>
  <si>
    <t>635221112</t>
  </si>
  <si>
    <t>Násyp ze škváry pod podlahy s udusáním a urovnáním povrchu, ze škváry tříděné</t>
  </si>
  <si>
    <t>690083074</t>
  </si>
  <si>
    <t>50,00*3*2,0*0,12</t>
  </si>
  <si>
    <t>89</t>
  </si>
  <si>
    <t>635221421</t>
  </si>
  <si>
    <t>Doplnění násypů pod podlahy, mazaniny a dlažby škvárou (s dodáním hmot), s udusáním a urovnáním povrchu násypu plochy jednotlivě přes 2 m2</t>
  </si>
  <si>
    <t>357285298</t>
  </si>
  <si>
    <t>"pás podlahy na chodbách" 55,00*2*0,50*0,3</t>
  </si>
  <si>
    <t>"pás nad dřevěnými stropy" 50,00*0,12*1,50*3</t>
  </si>
  <si>
    <t>"strop na chodbou 4.NP" 55,00*1,50*0,12</t>
  </si>
  <si>
    <t>"stropy" 50,00*3*1,50*0,12</t>
  </si>
  <si>
    <t>90</t>
  </si>
  <si>
    <t>642942111</t>
  </si>
  <si>
    <t>Osazování zárubní nebo rámů kovových dveřních lisovaných nebo z úhelníků bez dveřních křídel na cementovou maltu, plochy otvoru do 2,5 m2</t>
  </si>
  <si>
    <t>-1840323425</t>
  </si>
  <si>
    <t>"podkroví" 2</t>
  </si>
  <si>
    <t>91</t>
  </si>
  <si>
    <t>55331596</t>
  </si>
  <si>
    <t>zárubeň jednokřídlá ocelová pro sádrokartonové příčky tl stěny 110-150mm rozměru 900/1970, 2100mm</t>
  </si>
  <si>
    <t>213744106</t>
  </si>
  <si>
    <t>"D.5.1 - protipožární EW 15/DP1" 2</t>
  </si>
  <si>
    <t>92</t>
  </si>
  <si>
    <t>648922441</t>
  </si>
  <si>
    <t>Osazování parapetních desek železobetonových nebo teracových na cementovou maltu teracových různé délky</t>
  </si>
  <si>
    <t>1363683831</t>
  </si>
  <si>
    <t>"parapety sklepních okének" 12*0,9</t>
  </si>
  <si>
    <t>93</t>
  </si>
  <si>
    <t>56322119R1</t>
  </si>
  <si>
    <t>Parapet teracový</t>
  </si>
  <si>
    <t>1971718033</t>
  </si>
  <si>
    <t>Ostatní konstrukce a práce, bourání</t>
  </si>
  <si>
    <t>94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</si>
  <si>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</si>
  <si>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</si>
  <si>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-1999563522</t>
  </si>
  <si>
    <t>95</t>
  </si>
  <si>
    <t>59217016</t>
  </si>
  <si>
    <t>obrubník betonový chodníkový 1000x80x250mm</t>
  </si>
  <si>
    <t>359456986</t>
  </si>
  <si>
    <t>96</t>
  </si>
  <si>
    <t>941111122</t>
  </si>
  <si>
    <t>Montáž lešení řadového trubkového lehkého pracovního s podlahami s provozním zatížením tř. 3 do 200 kg/m2 šířky tř. W09 přes 0,9 do 1,2 m, výšky přes 10 do 25 m</t>
  </si>
  <si>
    <t>-408889230</t>
  </si>
  <si>
    <t>(8,20+1)*21,00</t>
  </si>
  <si>
    <t>(5,20+2,85+5,10+1,0)*21,00</t>
  </si>
  <si>
    <t>(5,80+28,09+2,20+8,16)*21,00</t>
  </si>
  <si>
    <t>(3,51+1,20+1,0+3,015)*21,00</t>
  </si>
  <si>
    <t>97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</si>
  <si>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</si>
  <si>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</si>
  <si>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1101125658</t>
  </si>
  <si>
    <t>1602,825*120</t>
  </si>
  <si>
    <t>98</t>
  </si>
  <si>
    <t>941111822</t>
  </si>
  <si>
    <t>Demontáž lešení řadového trubkového lehkého pracovního s podlahami s provozním zatížením tř. 3 do 200 kg/m2 šířky tř. W09 přes 0,9 do 1,2 m, výšky přes 10 do 25 m</t>
  </si>
  <si>
    <t>-705372748</t>
  </si>
  <si>
    <t>99</t>
  </si>
  <si>
    <t>942322112</t>
  </si>
  <si>
    <t>Montáž konzol pro založení lešení osazených na stěně těžkých s jednou úrovní pracovní podlahy šířky tř. SW09 přes 0,9 do 1,2 m s možností přitížení lešením výšky do 20 m</t>
  </si>
  <si>
    <t>-1595238827</t>
  </si>
  <si>
    <t>"nad vstupem do výměníku"</t>
  </si>
  <si>
    <t>6,00</t>
  </si>
  <si>
    <t>100</t>
  </si>
  <si>
    <t>942322212</t>
  </si>
  <si>
    <t>Montáž konzol pro založení lešení Příplatek za první a každý další den použití lešení k ceně -2112</t>
  </si>
  <si>
    <t>374122390</t>
  </si>
  <si>
    <t>120*6</t>
  </si>
  <si>
    <t>101</t>
  </si>
  <si>
    <t>942322812</t>
  </si>
  <si>
    <t>Demontáž konzol pro založení lešení osazených na stěně těžkých s jednou úrovní pracovní podlahy šířky tř. SW09 přes 0,9 do 1,2 m s možností přitížení lešením výšky do 20 m</t>
  </si>
  <si>
    <t>479747374</t>
  </si>
  <si>
    <t>102</t>
  </si>
  <si>
    <t>944511111</t>
  </si>
  <si>
    <t>Montáž ochranné sítě zavěšené na konstrukci lešení z textilie z umělých vláken</t>
  </si>
  <si>
    <t>1679166300</t>
  </si>
  <si>
    <t>1602,825</t>
  </si>
  <si>
    <t>103</t>
  </si>
  <si>
    <t>944511211</t>
  </si>
  <si>
    <t>Montáž ochranné sítě Příplatek za první a každý další den použití sítě k ceně -1111</t>
  </si>
  <si>
    <t>-519663154</t>
  </si>
  <si>
    <t>104</t>
  </si>
  <si>
    <t>944511811</t>
  </si>
  <si>
    <t>Demontáž ochranné sítě zavěšené na konstrukci lešení z textilie z umělých vláken</t>
  </si>
  <si>
    <t>1125060370</t>
  </si>
  <si>
    <t>105</t>
  </si>
  <si>
    <t>944711112</t>
  </si>
  <si>
    <t>Montáž záchytné stříšky zřizované současně s lehkým nebo těžkým lešením, šířky přes 1,5 do 2,0 m</t>
  </si>
  <si>
    <t>129828430</t>
  </si>
  <si>
    <t>"vstupy na dvůr"</t>
  </si>
  <si>
    <t>2,50*3</t>
  </si>
  <si>
    <t>106</t>
  </si>
  <si>
    <t>944711112R1</t>
  </si>
  <si>
    <t>Montáž stavebního výtahu</t>
  </si>
  <si>
    <t>-640647306</t>
  </si>
  <si>
    <t>107</t>
  </si>
  <si>
    <t>944711112R2</t>
  </si>
  <si>
    <t>Nájem stavebního výtahu</t>
  </si>
  <si>
    <t>1708004650</t>
  </si>
  <si>
    <t>108</t>
  </si>
  <si>
    <t>944711112R3</t>
  </si>
  <si>
    <t>Demontáž stavebního výtahu</t>
  </si>
  <si>
    <t>-938383290</t>
  </si>
  <si>
    <t>109</t>
  </si>
  <si>
    <t>944711112R4</t>
  </si>
  <si>
    <t>Revize a zkoušky stavebního výtahu</t>
  </si>
  <si>
    <t>Kč</t>
  </si>
  <si>
    <t>-633257536</t>
  </si>
  <si>
    <t>110</t>
  </si>
  <si>
    <t>949101111</t>
  </si>
  <si>
    <t>Lešení pomocné pracovní pro objekty pozemních staveb pro zatížení do 150 kg/m2, o výšce lešeňové podlahy do 1,9 m</t>
  </si>
  <si>
    <t>-400134124</t>
  </si>
  <si>
    <t>"Přilehlé stropy"389,00"jedno NP"*4</t>
  </si>
  <si>
    <t>"podkroví"240,00</t>
  </si>
  <si>
    <t>111</t>
  </si>
  <si>
    <t>952901114</t>
  </si>
  <si>
    <t>Vyčištění budov nebo objektů před předáním do užívání budov bytové nebo občanské výstavby, světlé výšky podlaží přes 4 m</t>
  </si>
  <si>
    <t>-1715295235</t>
  </si>
  <si>
    <t>771*4</t>
  </si>
  <si>
    <t>112</t>
  </si>
  <si>
    <t>961044111</t>
  </si>
  <si>
    <t>Bourání základů z betonu prostého</t>
  </si>
  <si>
    <t>-688472981</t>
  </si>
  <si>
    <t>"konstrukce v rohu dvorní fasády - převzato z PD arch.Kondr" 10,20</t>
  </si>
  <si>
    <t>113</t>
  </si>
  <si>
    <t>962032231</t>
  </si>
  <si>
    <t>Bourání zdiva nadzákladového z cihel nebo tvárnic z cihel pálených nebo vápenopískových, na maltu vápennou nebo vápenocementovou, objemu přes 1 m3</t>
  </si>
  <si>
    <t>-2022921097</t>
  </si>
  <si>
    <t>"konstrukce v rohu dvorní fasády - převzato z PD arch.Kondr" 9,85</t>
  </si>
  <si>
    <t>114</t>
  </si>
  <si>
    <t>963051113</t>
  </si>
  <si>
    <t>Bourání železobetonových stropů deskových, tl. přes 80 mm</t>
  </si>
  <si>
    <t>-1853317965</t>
  </si>
  <si>
    <t>"konstrukce v rohu dvorní fasády - převzato z PD arch.Kondr" 9,00</t>
  </si>
  <si>
    <t>115</t>
  </si>
  <si>
    <t>963051113R1</t>
  </si>
  <si>
    <t>Zkouška přídržnosti lepící hmoty</t>
  </si>
  <si>
    <t>1783192018</t>
  </si>
  <si>
    <t xml:space="preserve">Poznámka k položce:_x000d_
zkouška přídržnosti lepící hmoty k podkladu dle ČSN EN 13495 [5]  a to minimálně jedna v úrovni každého nadzemního podlaží_x000d_
</t>
  </si>
  <si>
    <t>116</t>
  </si>
  <si>
    <t>963051113R2</t>
  </si>
  <si>
    <t>Zkouška soudržnosti podkladu</t>
  </si>
  <si>
    <t>1740900144</t>
  </si>
  <si>
    <t>Poznámka k položce:_x000d_
zkouška soudržnosti podkladu dle ČSN EN 1542 [6], a to min 3 ks v rozsahu jednoho nadzemního podlaží</t>
  </si>
  <si>
    <t>117</t>
  </si>
  <si>
    <t>963051113R3</t>
  </si>
  <si>
    <t>860684905</t>
  </si>
  <si>
    <t>Poznámka k položce:_x000d_
výtažná zkouška pro ověření únosnosti vybraných systémových kotevních prvků proti vytržení dle ČSN 73 2902, příloha A [3]</t>
  </si>
  <si>
    <t>118</t>
  </si>
  <si>
    <t>963051113R4</t>
  </si>
  <si>
    <t>Kotvící elementy plastové pro ETICS</t>
  </si>
  <si>
    <t>-862984653</t>
  </si>
  <si>
    <t>119</t>
  </si>
  <si>
    <t>964061341</t>
  </si>
  <si>
    <t>Uvolnění zhlaví trámu při jeho výměně pro jakoukoliv délku uložení, ze zdiva cihelného, o průřezu zhlaví přes 0,05 m2</t>
  </si>
  <si>
    <t>872435814</t>
  </si>
  <si>
    <t>120</t>
  </si>
  <si>
    <t>965042141</t>
  </si>
  <si>
    <t>Bourání mazanin betonových nebo z litého asfaltu tl. do 100 mm, plochy přes 4 m2</t>
  </si>
  <si>
    <t>-1652566826</t>
  </si>
  <si>
    <t>121</t>
  </si>
  <si>
    <t>965082923</t>
  </si>
  <si>
    <t>Odstranění násypu pod podlahami nebo ochranného násypu na střechách tl. do 100 mm, plochy přes 2 m2</t>
  </si>
  <si>
    <t>203044375</t>
  </si>
  <si>
    <t>122</t>
  </si>
  <si>
    <t>965082941</t>
  </si>
  <si>
    <t>Odstranění násypu pod podlahami nebo ochranného násypu na střechách tl. přes 200 mm jakékoliv plochy</t>
  </si>
  <si>
    <t>872227915</t>
  </si>
  <si>
    <t>123</t>
  </si>
  <si>
    <t>966032921</t>
  </si>
  <si>
    <t>Odsekání říms podokenních nebo nadokenních předsazených přes líc zdiva přes 80 mm</t>
  </si>
  <si>
    <t>-1192128951</t>
  </si>
  <si>
    <t>124</t>
  </si>
  <si>
    <t>976074121</t>
  </si>
  <si>
    <t>Vybourání kovových madel, zábradlí, dvířek, zděří, kotevních želez kotevních želez zapuštěných do 300 mm, ve zdivu nebo dlažbě z cihel na maltu vápennou nebo vápenocementovou</t>
  </si>
  <si>
    <t>285852381</t>
  </si>
  <si>
    <t>"konzole NN na fasádě" 2</t>
  </si>
  <si>
    <t>125</t>
  </si>
  <si>
    <t>976074121R1</t>
  </si>
  <si>
    <t>Demontáž kabelového rozvodu slaboproudu na fasádě</t>
  </si>
  <si>
    <t>447760984</t>
  </si>
  <si>
    <t>126</t>
  </si>
  <si>
    <t>977131116R1</t>
  </si>
  <si>
    <t>Vrty vrtáky D do 20 mm do dřeva</t>
  </si>
  <si>
    <t>-917011918</t>
  </si>
  <si>
    <t>"výměna zhlaví"</t>
  </si>
  <si>
    <t>"zhlaví" ( 21+18 "odhad")*6*2*0,3</t>
  </si>
  <si>
    <t>"zhlaví nad chodbou 4.NP" (18*2*2)*6*0,3</t>
  </si>
  <si>
    <t>127</t>
  </si>
  <si>
    <t>977151112</t>
  </si>
  <si>
    <t>Jádrové vrty diamantovými korunkami do stavebních materiálů (železobetonu, betonu, cihel, obkladů, dlažeb, kamene) průměru přes 35 do 40 mm</t>
  </si>
  <si>
    <t>-1495232618</t>
  </si>
  <si>
    <t>"pro upravené stupačky UT" 14*0,60</t>
  </si>
  <si>
    <t>128</t>
  </si>
  <si>
    <t>977212121</t>
  </si>
  <si>
    <t>Řezání konstrukcí diamantovým lanem zděných z kamene, cihel nebo tvárnic</t>
  </si>
  <si>
    <t>-1321704902</t>
  </si>
  <si>
    <t>"D.1.1.b.2.a"</t>
  </si>
  <si>
    <t>"tl. 200" (4,20+2,65+2,45)*0,20</t>
  </si>
  <si>
    <t>"tl.300" (6,65*2+2,15)*0,30</t>
  </si>
  <si>
    <t>"tl. 450 " (6,70+9,45)*0,45</t>
  </si>
  <si>
    <t>"tl.750" 33,20*0,75</t>
  </si>
  <si>
    <t>"tl.900" (28,10+2,20+15,30+9,00+1,0)*0,90</t>
  </si>
  <si>
    <t>"tl1200" 4,30*1,20</t>
  </si>
  <si>
    <t>129</t>
  </si>
  <si>
    <t>977212191</t>
  </si>
  <si>
    <t>Řezání konstrukcí diamantovým lanem Příplatek k cenám za práci ve stísněném prostoru</t>
  </si>
  <si>
    <t>-88703605</t>
  </si>
  <si>
    <t>130</t>
  </si>
  <si>
    <t>28342009R1</t>
  </si>
  <si>
    <t>Deska sklolaminátová pro izolace proti zemní vlhkosti do proříznuté spáry</t>
  </si>
  <si>
    <t>-1819411189</t>
  </si>
  <si>
    <t>93,863*1,15 'Přepočtené koeficientem množství</t>
  </si>
  <si>
    <t>131</t>
  </si>
  <si>
    <t>28342009R2</t>
  </si>
  <si>
    <t>statický plastový klín pro fixaci proříznuté spáry tl. 10 MM</t>
  </si>
  <si>
    <t>-1426678133</t>
  </si>
  <si>
    <t>93,863*3*2</t>
  </si>
  <si>
    <t>132</t>
  </si>
  <si>
    <t>977311112</t>
  </si>
  <si>
    <t>Řezání stávajících betonových mazanin bez vyztužení hloubky přes 50 do 100 mm</t>
  </si>
  <si>
    <t>-2105798168</t>
  </si>
  <si>
    <t>"na chodbě, podlaha" 55,00*2</t>
  </si>
  <si>
    <t>133</t>
  </si>
  <si>
    <t>978013191</t>
  </si>
  <si>
    <t>Otlučení vápenných nebo vápenocementových omítek vnitřních ploch stěn s vyškrabáním spar, s očištěním zdiva, v rozsahu přes 50 do 100 %</t>
  </si>
  <si>
    <t>1801690783</t>
  </si>
  <si>
    <t>"pro vnitřní zateplení"</t>
  </si>
  <si>
    <t>"1.NP" 55,00*4,0+9,00*0,50</t>
  </si>
  <si>
    <t>-"odečet oken" 115,00</t>
  </si>
  <si>
    <t>-"odečet dveří" 12,5</t>
  </si>
  <si>
    <t>"2.NP-4.NP" 55,00*4,0*3</t>
  </si>
  <si>
    <t>-"odečet oken" 121,68*3</t>
  </si>
  <si>
    <t xml:space="preserve">"ostění š. 0,55 m;; 1.NP" </t>
  </si>
  <si>
    <t>(4,20*2+1,50)*0,55*29</t>
  </si>
  <si>
    <t>(4,70*2+1,60)*0,55</t>
  </si>
  <si>
    <t>(4,70*2+1,80)*0,55</t>
  </si>
  <si>
    <t>(4,20*2+1,50)*0,70*5</t>
  </si>
  <si>
    <t>"ostění š. 0,55; 2-4 NP"</t>
  </si>
  <si>
    <t>(4,20*2+1,50)*0,55*31</t>
  </si>
  <si>
    <t>(2,60*2+1,30)*0,15*142</t>
  </si>
  <si>
    <t>(4,70*2+1,60)*0,15</t>
  </si>
  <si>
    <t>(4,70*2+1,80)*0,15</t>
  </si>
  <si>
    <t>"pro vnější ETICS dvorní část" 1182,00</t>
  </si>
  <si>
    <t>"stěna v 1.PP pro aplikaci krystalizující hydroizolace" 8,20*2,80</t>
  </si>
  <si>
    <t>134</t>
  </si>
  <si>
    <t>978015391</t>
  </si>
  <si>
    <t>Otlučení vápenných nebo vápenocementových omítek vnějších ploch s vyškrabáním spar a s očištěním zdiva stupně členitosti 1 a 2, v rozsahu přes 80 do 100 %</t>
  </si>
  <si>
    <t>-2105452912</t>
  </si>
  <si>
    <t>135</t>
  </si>
  <si>
    <t>978023411</t>
  </si>
  <si>
    <t>Vyškrabání cementové malty ze spár zdiva cihelného mimo komínového</t>
  </si>
  <si>
    <t>-740102422</t>
  </si>
  <si>
    <t>136</t>
  </si>
  <si>
    <t>978059541</t>
  </si>
  <si>
    <t>Odsekání obkladů stěn včetně otlučení podkladní omítky až na zdivo z obkládaček vnitřních, z jakýchkoliv materiálů, plochy přes 1 m2</t>
  </si>
  <si>
    <t>1009482874</t>
  </si>
  <si>
    <t xml:space="preserve">"sokl na chodbách" </t>
  </si>
  <si>
    <t>55,00*2*0,1</t>
  </si>
  <si>
    <t>137</t>
  </si>
  <si>
    <t>978071221</t>
  </si>
  <si>
    <t>Odsekání omítky (včetně podkladní) a odstranění tepelné nebo vodotěsné izolace lepenkové svislé, plochy přes 1 m2</t>
  </si>
  <si>
    <t>304756132</t>
  </si>
  <si>
    <t>138</t>
  </si>
  <si>
    <t>978096231R1</t>
  </si>
  <si>
    <t>Přesunutí betonových schodů vyrovnávacích ve výměníku</t>
  </si>
  <si>
    <t>216308922</t>
  </si>
  <si>
    <t xml:space="preserve">Poznámka k položce:_x000d_
vybourání dvou schodišťových stupnů betonových výšky 200 mm, délky 1000 mm, vybourání části zdiva ve stávajícím průchodu obvodovou zdi -0,25 m3, a zířzení dovu schodištových stupňů na šířku ostění staávajícího otvoru s keramickým obkladem  a doplněním keramické dlažby na podaze výměníku po odstranění schodišťových stupńů 1,0 m2.</t>
  </si>
  <si>
    <t>139</t>
  </si>
  <si>
    <t>985411111</t>
  </si>
  <si>
    <t>Beztlakové zalití trhlin a dutin aktivovanou maltou</t>
  </si>
  <si>
    <t>-454244682</t>
  </si>
  <si>
    <t xml:space="preserve">"výplń spáry zdiva po proříznutí expanzivní maltou strojně" </t>
  </si>
  <si>
    <t>93,863*0,03</t>
  </si>
  <si>
    <t>997</t>
  </si>
  <si>
    <t>Přesun sutě</t>
  </si>
  <si>
    <t>140</t>
  </si>
  <si>
    <t>997013116</t>
  </si>
  <si>
    <t>Vnitrostaveništní doprava suti a vybouraných hmot vodorovně do 50 m svisle s použitím mechanizace pro budovy a haly výšky přes 18 do 21 m</t>
  </si>
  <si>
    <t>-995618787</t>
  </si>
  <si>
    <t>141</t>
  </si>
  <si>
    <t>997013312</t>
  </si>
  <si>
    <t>Doprava suti shozem montáž a demontáž shozu výšky přes 10 do 20 m</t>
  </si>
  <si>
    <t>1900931698</t>
  </si>
  <si>
    <t>142</t>
  </si>
  <si>
    <t>997013322</t>
  </si>
  <si>
    <t>Doprava suti shozem montáž a demontáž shozu výšky Příplatek za první a každý další den použití shozu k ceně -3312</t>
  </si>
  <si>
    <t>2118140930</t>
  </si>
  <si>
    <t>143</t>
  </si>
  <si>
    <t>997013501</t>
  </si>
  <si>
    <t>Odvoz suti a vybouraných hmot na skládku nebo meziskládku se složením, na vzdálenost do 1 km</t>
  </si>
  <si>
    <t>1126364164</t>
  </si>
  <si>
    <t>144</t>
  </si>
  <si>
    <t>997013509</t>
  </si>
  <si>
    <t>Odvoz suti a vybouraných hmot na skládku nebo meziskládku se složením, na vzdálenost Příplatek k ceně za každý další i započatý 1 km přes 1 km</t>
  </si>
  <si>
    <t>-28607846</t>
  </si>
  <si>
    <t>480,266*30 'Přepočtené koeficientem množství</t>
  </si>
  <si>
    <t>145</t>
  </si>
  <si>
    <t>997013861</t>
  </si>
  <si>
    <t>Poplatek za uložení stavebního odpadu na recyklační skládce (skládkovné) z prostého betonu zatříděného do Katalogu odpadů pod kódem 17 01 01</t>
  </si>
  <si>
    <t>-711917251</t>
  </si>
  <si>
    <t>146</t>
  </si>
  <si>
    <t>997013863</t>
  </si>
  <si>
    <t>Poplatek za uložení stavebního odpadu na recyklační skládce (skládkovné) cihelného zatříděného do Katalogu odpadů pod kódem 17 01 02</t>
  </si>
  <si>
    <t>-1171945000</t>
  </si>
  <si>
    <t>998</t>
  </si>
  <si>
    <t>Přesun hmot</t>
  </si>
  <si>
    <t>147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</si>
  <si>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</si>
  <si>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</si>
  <si>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1256630015</t>
  </si>
  <si>
    <t>PSV</t>
  </si>
  <si>
    <t>Práce a dodávky PSV</t>
  </si>
  <si>
    <t>711</t>
  </si>
  <si>
    <t>Izolace proti vodě, vlhkosti a plynům</t>
  </si>
  <si>
    <t>148</t>
  </si>
  <si>
    <t>711009991R</t>
  </si>
  <si>
    <t>Jiskrová zkouška svarů asfaltových pasů s protokolárním ověřením</t>
  </si>
  <si>
    <t>2070880460</t>
  </si>
  <si>
    <t>149</t>
  </si>
  <si>
    <t>711111001</t>
  </si>
  <si>
    <t>Provedení izolace proti zemní vlhkosti natěradly a tmely za studena na ploše vodorovné V nátěrem penetračním</t>
  </si>
  <si>
    <t>1407017675</t>
  </si>
  <si>
    <t>"exteriérové plochy stěn 1.PP" 167,00*2</t>
  </si>
  <si>
    <t>150</t>
  </si>
  <si>
    <t>11163150</t>
  </si>
  <si>
    <t>lak penetrační asfaltový</t>
  </si>
  <si>
    <t>1068939565</t>
  </si>
  <si>
    <t>334*0,0003 'Přepočtené koeficientem množství</t>
  </si>
  <si>
    <t>151</t>
  </si>
  <si>
    <t>711142559</t>
  </si>
  <si>
    <t>Provedení izolace proti zemní vlhkosti pásy přitavením NAIP na ploše svislé S</t>
  </si>
  <si>
    <t>1270078744</t>
  </si>
  <si>
    <t>152</t>
  </si>
  <si>
    <t>62853004</t>
  </si>
  <si>
    <t>pás asfaltový natavitelný modifikovaný SBS tl 4,0mm s vložkou ze skleněné tkaniny a spalitelnou PE fólií nebo jemnozrnným minerálním posypem na horním povrchu</t>
  </si>
  <si>
    <t>546661854</t>
  </si>
  <si>
    <t>Poznámka k položce:_x000d_
vložka min. 200g/m2_x000d_
odolnost při stékání 100 °_x000d_
ohebnost -25°_x000d_
souč.dif.radonu 1,4*10-11 m2*s-1</t>
  </si>
  <si>
    <t>167*1,2 'Přepočtené koeficientem množství</t>
  </si>
  <si>
    <t>153</t>
  </si>
  <si>
    <t>62855001</t>
  </si>
  <si>
    <t>pás asfaltový natavitelný modifikovaný SBS tl 4,0mm s vložkou z polyesterové rohože a spalitelnou PE fólií nebo jemnozrnným minerálním posypem na horním povrchu</t>
  </si>
  <si>
    <t>-2014538888</t>
  </si>
  <si>
    <t>Poznámka k položce:_x000d_
Natavitelný pás z SBS modifikovaného asfaltu, vložkou z polyesterové rohože o plošné hmotnosti 200 g.m-2, na povrchu se separačním posypem. Pás splňuje podmínky SVAP dle ČSN 73 0605-1. Odolnost proti stékání 100 °C. Ohebnost za nízkých teplot -25 °C. Součinitel difúze_x000d_
radonu 1,9.10-11 m2.s-1.</t>
  </si>
  <si>
    <t>154</t>
  </si>
  <si>
    <t>711412053</t>
  </si>
  <si>
    <t>Provedení izolace proti povrchové a podpovrchové tlakové vodě natěradly a tmely za studena na ploše svislé S trojnásobným nátěrem krystalickou hydroizolací</t>
  </si>
  <si>
    <t>1655770869</t>
  </si>
  <si>
    <t xml:space="preserve">"stěna v 1.PP -  krystalizující hydroizolační kci" </t>
  </si>
  <si>
    <t>16,50+7,50+5,0+7,50+5,00*2</t>
  </si>
  <si>
    <t>155</t>
  </si>
  <si>
    <t>24551050</t>
  </si>
  <si>
    <t>stěrka hydroizolační cementová kapilárně aktivní s dodatečnou krystalizací do spodní stavby</t>
  </si>
  <si>
    <t>kg</t>
  </si>
  <si>
    <t>304679217</t>
  </si>
  <si>
    <t>46,5*2,25 'Přepočtené koeficientem množství</t>
  </si>
  <si>
    <t>156</t>
  </si>
  <si>
    <t>711745567</t>
  </si>
  <si>
    <t>Provedení detailů pásy přitavením spojů obrácených nebo zpětných se zesílením rš 500 mm NAIP</t>
  </si>
  <si>
    <t>-1957454771</t>
  </si>
  <si>
    <t>157</t>
  </si>
  <si>
    <t>608454807</t>
  </si>
  <si>
    <t>167,000*0,5</t>
  </si>
  <si>
    <t>158</t>
  </si>
  <si>
    <t>998711101</t>
  </si>
  <si>
    <t>Přesun hmot pro izolace proti vodě, vlhkosti a plynům stanovený z hmotnosti přesunovaného materiálu vodorovná dopravní vzdálenost do 50 m v objektech výšky do 6 m</t>
  </si>
  <si>
    <t>746851085</t>
  </si>
  <si>
    <t>713</t>
  </si>
  <si>
    <t>Izolace tepelné</t>
  </si>
  <si>
    <t>159</t>
  </si>
  <si>
    <t>713131141</t>
  </si>
  <si>
    <t>Montáž tepelné izolace stěn rohožemi, pásy, deskami, dílci, bloky (izolační materiál ve specifikaci) lepením celoplošně</t>
  </si>
  <si>
    <t>-970384819</t>
  </si>
  <si>
    <t>160</t>
  </si>
  <si>
    <t>28376443</t>
  </si>
  <si>
    <t>deska z polystyrénu XPS, hrana rovná a strukturovaný povrch 300kPa tl 100mm</t>
  </si>
  <si>
    <t>-1541651609</t>
  </si>
  <si>
    <t>166,92*1,02 'Přepočtené koeficientem množství</t>
  </si>
  <si>
    <t>161</t>
  </si>
  <si>
    <t>713131151</t>
  </si>
  <si>
    <t>Montáž tepelné izolace stěn rohožemi, pásy, deskami, dílci, bloky (izolační materiál ve specifikaci) vložením jednovrstvě</t>
  </si>
  <si>
    <t>-197027883</t>
  </si>
  <si>
    <t>"kapsy zhlaví" 0,3*0,30*140</t>
  </si>
  <si>
    <t>162</t>
  </si>
  <si>
    <t>28376803</t>
  </si>
  <si>
    <t>deska fenolická tepelně izolační fasádní λ=0,020 tl 50mm</t>
  </si>
  <si>
    <t>905303836</t>
  </si>
  <si>
    <t>12,6*1,05 'Přepočtené koeficientem množství</t>
  </si>
  <si>
    <t>163</t>
  </si>
  <si>
    <t>998713103</t>
  </si>
  <si>
    <t>Přesun hmot pro izolace tepelné stanovený z hmotnosti přesunovaného materiálu vodorovná dopravní vzdálenost do 50 m v objektech výšky přes 12 m do 24 m</t>
  </si>
  <si>
    <t>-323245493</t>
  </si>
  <si>
    <t>727</t>
  </si>
  <si>
    <t>Zdravotechnika - požární ochrana</t>
  </si>
  <si>
    <t>164</t>
  </si>
  <si>
    <t>727111114</t>
  </si>
  <si>
    <t>Protipožární trubní ucpávky předizolované kovové potrubí prostup stěnou tloušťky 100 mm požární odolnost EI 60-120 D 33</t>
  </si>
  <si>
    <t>1391635317</t>
  </si>
  <si>
    <t>"na stupačky UT upravované" 14</t>
  </si>
  <si>
    <t>733</t>
  </si>
  <si>
    <t>Ústřední vytápění - rozvodné potrubí</t>
  </si>
  <si>
    <t>165</t>
  </si>
  <si>
    <t>733110806</t>
  </si>
  <si>
    <t>Demontáž potrubí z trubek ocelových závitových DN přes 15 do 32</t>
  </si>
  <si>
    <t>-1244442676</t>
  </si>
  <si>
    <t>"pro vnitřní zateplení" 7*6*2</t>
  </si>
  <si>
    <t>166</t>
  </si>
  <si>
    <t>733110806R1</t>
  </si>
  <si>
    <t>Posunutí horizontálního potrubí rozvodu UT do nové polohy před vnitřní tepelnou izolaci</t>
  </si>
  <si>
    <t>-740788226</t>
  </si>
  <si>
    <t xml:space="preserve">Poznámka k položce:_x000d_
Přerušení potrubí, posun do nové polohy, spojení  potrubí se stupačkami a otopnými tělesy</t>
  </si>
  <si>
    <t>110,8*2</t>
  </si>
  <si>
    <t>167</t>
  </si>
  <si>
    <t>733111105</t>
  </si>
  <si>
    <t>Potrubí z trubek ocelových závitových černých spojovaných svařováním bezešvých běžných nízkotlakých PN 16 do 115°C DN 25</t>
  </si>
  <si>
    <t>-586682045</t>
  </si>
  <si>
    <t>"nové části stupaček po provedení vnitřního zateplení" 7*6*2</t>
  </si>
  <si>
    <t>168</t>
  </si>
  <si>
    <t>733190107</t>
  </si>
  <si>
    <t>Zkoušky těsnosti potrubí, manžety prostupové z trubek ocelových zkoušky těsnosti potrubí (za provozu) z trubek ocelových závitových DN do 40</t>
  </si>
  <si>
    <t>-870205101</t>
  </si>
  <si>
    <t>169</t>
  </si>
  <si>
    <t>733191925</t>
  </si>
  <si>
    <t>Opravy rozvodů potrubí z trubek ocelových závitových normálních i zesílených navaření odbočky na stávající potrubí, odbočka DN 25</t>
  </si>
  <si>
    <t>509465208</t>
  </si>
  <si>
    <t>170</t>
  </si>
  <si>
    <t>998733103</t>
  </si>
  <si>
    <t>Přesun hmot pro rozvody potrubí stanovený z hmotnosti přesunovaného materiálu vodorovná dopravní vzdálenost do 50 m v objektech výšky přes 12 do 24 m</t>
  </si>
  <si>
    <t>-1574779809</t>
  </si>
  <si>
    <t>735</t>
  </si>
  <si>
    <t>Ústřední vytápění - otopná tělesa</t>
  </si>
  <si>
    <t>171</t>
  </si>
  <si>
    <t>735000911</t>
  </si>
  <si>
    <t>Regulace otopného systému při opravách vyregulování dvojregulačních ventilů a kohoutů s ručním ovládáním</t>
  </si>
  <si>
    <t>-200891864</t>
  </si>
  <si>
    <t>172</t>
  </si>
  <si>
    <t>735151812</t>
  </si>
  <si>
    <t>Demontáž otopných těles panelových jednořadých stavební délky přes 1500 do 2820 mm</t>
  </si>
  <si>
    <t>1683993687</t>
  </si>
  <si>
    <t>"pro vnitřní zateplení" 54</t>
  </si>
  <si>
    <t>173</t>
  </si>
  <si>
    <t>735159230R1</t>
  </si>
  <si>
    <t xml:space="preserve">Montáž otopných těles panelových </t>
  </si>
  <si>
    <t>-52823878</t>
  </si>
  <si>
    <t>"Zpětná montáž do nové polohy po provedení vnitřního zateplení"54</t>
  </si>
  <si>
    <t>174</t>
  </si>
  <si>
    <t>735159230R2</t>
  </si>
  <si>
    <t>D+M ocelovýchstojánkových konzolí pro deskové radiátory kotvené do podlahy</t>
  </si>
  <si>
    <t>-379628574</t>
  </si>
  <si>
    <t xml:space="preserve">Poznámka k položce:_x000d_
Konzoly z ocelových  profilu, kotvené do podlahy, předstěnové pro zavěšení deskových otopných_x000d_
těles s antikorozní úpravou v barvě otopného tělesa</t>
  </si>
  <si>
    <t>"pro otopná tělesa v nové poloze-vnitřní zateplení"54*2</t>
  </si>
  <si>
    <t>175</t>
  </si>
  <si>
    <t>735191905</t>
  </si>
  <si>
    <t>Ostatní opravy otopných těles odvzdušnění tělesa</t>
  </si>
  <si>
    <t>93175145</t>
  </si>
  <si>
    <t>176</t>
  </si>
  <si>
    <t>735191910</t>
  </si>
  <si>
    <t>Ostatní opravy otopných těles napuštění vody do otopného systému včetně potrubí (bez kotle a ohříváků) otopných těles</t>
  </si>
  <si>
    <t>-1574259792</t>
  </si>
  <si>
    <t>177</t>
  </si>
  <si>
    <t>735494811</t>
  </si>
  <si>
    <t>Vypuštění vody z otopných soustav bez kotlů, ohříváků, zásobníků a nádrží</t>
  </si>
  <si>
    <t>-54522223</t>
  </si>
  <si>
    <t>178</t>
  </si>
  <si>
    <t>998735103</t>
  </si>
  <si>
    <t>Přesun hmot pro otopná tělesa stanovený z hmotnosti přesunovaného materiálu vodorovná dopravní vzdálenost do 50 m v objektech výšky přes 12 do 24 m</t>
  </si>
  <si>
    <t>1201392048</t>
  </si>
  <si>
    <t>741</t>
  </si>
  <si>
    <t>Elektroinstalace - silnoproud</t>
  </si>
  <si>
    <t>179</t>
  </si>
  <si>
    <t>741420001</t>
  </si>
  <si>
    <t>Montáž hromosvodného vedení svodových drátů nebo lan s podpěrami, Ø do 10 mm</t>
  </si>
  <si>
    <t>-2057799846</t>
  </si>
  <si>
    <t>180</t>
  </si>
  <si>
    <t>741420051</t>
  </si>
  <si>
    <t>Montáž hromosvodného vedení ochranných prvků úhelníků nebo trubek s držáky do zdiva</t>
  </si>
  <si>
    <t>-1860853689</t>
  </si>
  <si>
    <t>181</t>
  </si>
  <si>
    <t>741420083</t>
  </si>
  <si>
    <t>Montáž hromosvodného vedení doplňků štítků k označení svodů</t>
  </si>
  <si>
    <t>-1495635395</t>
  </si>
  <si>
    <t>182</t>
  </si>
  <si>
    <t>741420901</t>
  </si>
  <si>
    <t>Údržba hromosvodů vyrovnání stávajících svodových vodičů</t>
  </si>
  <si>
    <t>-1416925878</t>
  </si>
  <si>
    <t>183</t>
  </si>
  <si>
    <t>741420902</t>
  </si>
  <si>
    <t>Údržba hromosvodů výměna držáků nebo svorek</t>
  </si>
  <si>
    <t>-1525401253</t>
  </si>
  <si>
    <t>184</t>
  </si>
  <si>
    <t>35441415</t>
  </si>
  <si>
    <t>podpěra vedení FeZn do zdiva 150mm</t>
  </si>
  <si>
    <t>-766626295</t>
  </si>
  <si>
    <t>185</t>
  </si>
  <si>
    <t>741421811</t>
  </si>
  <si>
    <t>Demontáž hromosvodného vedení bez zachování funkčnosti svodových drátů nebo lan kolmého svodu, průměru do 8 mm</t>
  </si>
  <si>
    <t>-518060050</t>
  </si>
  <si>
    <t>6*22</t>
  </si>
  <si>
    <t>186</t>
  </si>
  <si>
    <t>741421863</t>
  </si>
  <si>
    <t>Demontáž hromosvodného vedení podpěr svislého vedení zazděného</t>
  </si>
  <si>
    <t>1534677476</t>
  </si>
  <si>
    <t>132,000/2,5</t>
  </si>
  <si>
    <t>187</t>
  </si>
  <si>
    <t>741421871</t>
  </si>
  <si>
    <t>Demontáž hromosvodného vedení doplňků ochranných úhelníků, délky do 1,4 m</t>
  </si>
  <si>
    <t>-609584457</t>
  </si>
  <si>
    <t>188</t>
  </si>
  <si>
    <t>741810001</t>
  </si>
  <si>
    <t>Zkoušky a prohlídky elektrických rozvodů a zařízení celková prohlídka a vyhotovení revizní zprávy pro objem montážních prací do 100 tis. Kč</t>
  </si>
  <si>
    <t>-1179812857</t>
  </si>
  <si>
    <t>189</t>
  </si>
  <si>
    <t>741820001</t>
  </si>
  <si>
    <t>Měření zemních odporů zemniče</t>
  </si>
  <si>
    <t>2106573797</t>
  </si>
  <si>
    <t>190</t>
  </si>
  <si>
    <t>998741103</t>
  </si>
  <si>
    <t>Přesun hmot pro silnoproud stanovený z hmotnosti přesunovaného materiálu vodorovná dopravní vzdálenost do 50 m v objektech výšky přes 12 do 24 m</t>
  </si>
  <si>
    <t>-1663027895</t>
  </si>
  <si>
    <t>762</t>
  </si>
  <si>
    <t>Konstrukce tesařské</t>
  </si>
  <si>
    <t>191</t>
  </si>
  <si>
    <t>762085112</t>
  </si>
  <si>
    <t>Práce společné pro tesařské konstrukce montáž ocelových spojovacích prostředků (materiál ve specifikaci) svorníků, šroubů délky přes 150 do 300 mm</t>
  </si>
  <si>
    <t>-1959289087</t>
  </si>
  <si>
    <t>"zhlaví" 140*6</t>
  </si>
  <si>
    <t>192</t>
  </si>
  <si>
    <t>31197008</t>
  </si>
  <si>
    <t>tyč závitová Pz 4.6 M20</t>
  </si>
  <si>
    <t>1986616378</t>
  </si>
  <si>
    <t>140*0,40*6</t>
  </si>
  <si>
    <t>193</t>
  </si>
  <si>
    <t>31111009</t>
  </si>
  <si>
    <t>matice přesná šestihranná Pz DIN 934-8 M20</t>
  </si>
  <si>
    <t>100 kus</t>
  </si>
  <si>
    <t>-930109009</t>
  </si>
  <si>
    <t>140*6*2/100</t>
  </si>
  <si>
    <t>194</t>
  </si>
  <si>
    <t>31121041</t>
  </si>
  <si>
    <t>ocelová izolační podložka kulatá 8,5x70mm</t>
  </si>
  <si>
    <t>-1925989871</t>
  </si>
  <si>
    <t>195</t>
  </si>
  <si>
    <t>762361312</t>
  </si>
  <si>
    <t>Konstrukční vrstva pod klempířské prvky pro oplechování horních ploch zdí a nadezdívek (atik) z desek dřevoštěpkových šroubovaných do podkladu, tloušťky desky 22 mm</t>
  </si>
  <si>
    <t>-805824089</t>
  </si>
  <si>
    <t>"bez římsy" 1,00*3*0,5</t>
  </si>
  <si>
    <t>"parapetní průběžná" (2*41,80+3,60+3,40)*0,5</t>
  </si>
  <si>
    <t>1,90*20*0,5</t>
  </si>
  <si>
    <t>1,90*4*0,5</t>
  </si>
  <si>
    <t>3,00*4*0,5</t>
  </si>
  <si>
    <t>1,60*10*0,5</t>
  </si>
  <si>
    <t>196</t>
  </si>
  <si>
    <t>762522811</t>
  </si>
  <si>
    <t>Demontáž podlah s polštáři z prken tl. do 32 mm</t>
  </si>
  <si>
    <t>703147358</t>
  </si>
  <si>
    <t>197</t>
  </si>
  <si>
    <t>762526110</t>
  </si>
  <si>
    <t>Položení podlah položení polštářů pod podlahy osové vzdálenosti do 650 mm</t>
  </si>
  <si>
    <t>-1021160014</t>
  </si>
  <si>
    <t>198</t>
  </si>
  <si>
    <t>60512125</t>
  </si>
  <si>
    <t>hranol stavební řezivo průřezu do 120cm2 do dl 6m</t>
  </si>
  <si>
    <t>-469811326</t>
  </si>
  <si>
    <t>199</t>
  </si>
  <si>
    <t>762733140</t>
  </si>
  <si>
    <t>Montáž prostorových vázaných konstrukcí z kulatiny nebo z půlkulatiny průřezové plochy přes 288 do 450 cm2</t>
  </si>
  <si>
    <t>-431632255</t>
  </si>
  <si>
    <t>"okapový hranol" 5,80</t>
  </si>
  <si>
    <t>200</t>
  </si>
  <si>
    <t>61223265</t>
  </si>
  <si>
    <t>hranol konstrukční KVH lepený průřezu 120x120-280mm nepohledový</t>
  </si>
  <si>
    <t>618822421</t>
  </si>
  <si>
    <t>0,12*0,35*5,8</t>
  </si>
  <si>
    <t>201</t>
  </si>
  <si>
    <t>762795000</t>
  </si>
  <si>
    <t>Spojovací prostředky prostorových vázaných konstrukcí hřebíky, svory, fixační prkna</t>
  </si>
  <si>
    <t>1576908878</t>
  </si>
  <si>
    <t>202</t>
  </si>
  <si>
    <t>762811410</t>
  </si>
  <si>
    <t>Záklop stropů montáž (materiál ve specifikaci) z prken hrubých zapuštěného na sraz spáry nekryté</t>
  </si>
  <si>
    <t>1597203479</t>
  </si>
  <si>
    <t>50,00*2,00*3</t>
  </si>
  <si>
    <t>203</t>
  </si>
  <si>
    <t>60515111</t>
  </si>
  <si>
    <t>řezivo jehličnaté boční prkno 20-30mm</t>
  </si>
  <si>
    <t>-206482615</t>
  </si>
  <si>
    <t>300,000*0,032</t>
  </si>
  <si>
    <t>204</t>
  </si>
  <si>
    <t>762815811</t>
  </si>
  <si>
    <t>Demontáž záklopů stropů vrchních a zapuštěných k dalšímu použití z hrubých prken, tl. do 32 mm</t>
  </si>
  <si>
    <t>-105901730</t>
  </si>
  <si>
    <t>205</t>
  </si>
  <si>
    <t>762821951</t>
  </si>
  <si>
    <t>Vyřezání části stropního trámu průřezové plochy přes 450 cm2, délky vyřezané části trámu přes 1 do 3 m</t>
  </si>
  <si>
    <t>-1142943970</t>
  </si>
  <si>
    <t>"strop zhlaví" 140*1,5</t>
  </si>
  <si>
    <t>206</t>
  </si>
  <si>
    <t>762841110</t>
  </si>
  <si>
    <t>Montáž podbíjení stropů a střech vodorovných z hrubých prken na sraz</t>
  </si>
  <si>
    <t>-1658498841</t>
  </si>
  <si>
    <t>207</t>
  </si>
  <si>
    <t>-1339778096</t>
  </si>
  <si>
    <t>300,000*0,025</t>
  </si>
  <si>
    <t>208</t>
  </si>
  <si>
    <t>762841812</t>
  </si>
  <si>
    <t>Demontáž podbíjení obkladů stropů a střech sklonu do 60° z hrubých prken tl. do 35 mm s omítkou</t>
  </si>
  <si>
    <t>664462962</t>
  </si>
  <si>
    <t>209</t>
  </si>
  <si>
    <t>998762103</t>
  </si>
  <si>
    <t>Přesun hmot pro konstrukce tesařské stanovený z hmotnosti přesunovaného materiálu vodorovná dopravní vzdálenost do 50 m v objektech výšky přes 12 do 24 m</t>
  </si>
  <si>
    <t>1613838771</t>
  </si>
  <si>
    <t>763</t>
  </si>
  <si>
    <t>Konstrukce suché výstavby</t>
  </si>
  <si>
    <t>210</t>
  </si>
  <si>
    <t>763111314</t>
  </si>
  <si>
    <t>Příčka ze sádrokartonových desek s nosnou konstrukcí z jednoduchých ocelových profilů UW, CW jednoduše opláštěná deskou standardní A tl. 12,5 mm, příčka tl. 100 mm, profil 75, s izolací, EI 30, Rw do 45 dB</t>
  </si>
  <si>
    <t>-1705469280</t>
  </si>
  <si>
    <t>"uvnitř vytápěného prostoru" 2,70*3,0+4,30*3,0</t>
  </si>
  <si>
    <t>211</t>
  </si>
  <si>
    <t>998763102</t>
  </si>
  <si>
    <t>Přesun hmot pro dřevostavby stanovený z hmotnosti přesunovaného materiálu vodorovná dopravní vzdálenost do 50 m v objektech výšky přes 12 do 24 m</t>
  </si>
  <si>
    <t>-44331444</t>
  </si>
  <si>
    <t>764</t>
  </si>
  <si>
    <t>Konstrukce klempířské</t>
  </si>
  <si>
    <t>212</t>
  </si>
  <si>
    <t>764002851</t>
  </si>
  <si>
    <t>Demontáž klempířských konstrukcí oplechování parapetů do suti</t>
  </si>
  <si>
    <t>2134684400</t>
  </si>
  <si>
    <t>213</t>
  </si>
  <si>
    <t>764002861</t>
  </si>
  <si>
    <t>Demontáž klempířských konstrukcí oplechování říms do suti</t>
  </si>
  <si>
    <t>-160338799</t>
  </si>
  <si>
    <t>214</t>
  </si>
  <si>
    <t>764004861</t>
  </si>
  <si>
    <t>Demontáž klempířských konstrukcí svodu do suti</t>
  </si>
  <si>
    <t>1336278438</t>
  </si>
  <si>
    <t>3,5</t>
  </si>
  <si>
    <t>4*20</t>
  </si>
  <si>
    <t>215</t>
  </si>
  <si>
    <t>764216604</t>
  </si>
  <si>
    <t>Oplechování parapetů z pozinkovaného plechu s povrchovou úpravou rovných mechanicky kotvené, bez rohů rš 330 mm</t>
  </si>
  <si>
    <t>-1778146689</t>
  </si>
  <si>
    <t xml:space="preserve">"1.NP- překlady v okenních otvorech" </t>
  </si>
  <si>
    <t>1,3*6+0,90*2</t>
  </si>
  <si>
    <t>216</t>
  </si>
  <si>
    <t>764216605</t>
  </si>
  <si>
    <t>Oplechování parapetů z pozinkovaného plechu s povrchovou úpravou rovných mechanicky kotvené, bez rohů rš 400 mm</t>
  </si>
  <si>
    <t>679455741</t>
  </si>
  <si>
    <t>Poznámka k položce:_x000d_
pozinkovaný plech minimálně Z275, tl. 20mikrometrů, EN 10327 s povrchovou úpravou (např. polyester) v odstínu RAL._x000d_
Tloušťka materiálu bude použita podle typu konstrukce a podepření plechu dle ČSN 73 3610 Navrhování klempířských konstrukcí.</t>
  </si>
  <si>
    <t>217</t>
  </si>
  <si>
    <t>764216607</t>
  </si>
  <si>
    <t>Oplechování parapetů z pozinkovaného plechu s povrchovou úpravou rovných mechanicky kotvené, bez rohů rš 670 mm</t>
  </si>
  <si>
    <t>813211741</t>
  </si>
  <si>
    <t>218</t>
  </si>
  <si>
    <t>764216667</t>
  </si>
  <si>
    <t>Oplechování parapetů z pozinkovaného plechu s povrchovou úpravou rovných celoplošně lepené, bez rohů Příplatek k cenám za zvýšenou pracnost při provedení rohu nebo koutu přes rš 400 mm</t>
  </si>
  <si>
    <t>-823112143</t>
  </si>
  <si>
    <t>219</t>
  </si>
  <si>
    <t>764218604</t>
  </si>
  <si>
    <t>Oplechování říms a ozdobných prvků z pozinkovaného plechu s povrchovou úpravou rovných, bez rohů mechanicky kotvené rš 330 mm</t>
  </si>
  <si>
    <t>-471104974</t>
  </si>
  <si>
    <t>220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</si>
  <si>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</si>
  <si>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</si>
  <si>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-1674850649</t>
  </si>
  <si>
    <t>221</t>
  </si>
  <si>
    <t>764508131</t>
  </si>
  <si>
    <t>Montáž svodu kruhového, průměru svodu</t>
  </si>
  <si>
    <t>804582475</t>
  </si>
  <si>
    <t xml:space="preserve">"provizorní převedení svodů střešních mimo lešení" </t>
  </si>
  <si>
    <t>4*20,00</t>
  </si>
  <si>
    <t>222</t>
  </si>
  <si>
    <t>28611224</t>
  </si>
  <si>
    <t>trubka drenážní flexibilní celoperforovaná PVC-U SN 4 DN 125 pro meliorace, dočasné nebo odlehčovací drenáže</t>
  </si>
  <si>
    <t>1584474554</t>
  </si>
  <si>
    <t>223</t>
  </si>
  <si>
    <t>764508131R1</t>
  </si>
  <si>
    <t xml:space="preserve">Demontáž kruhového svodu PVC provizorního </t>
  </si>
  <si>
    <t>847807544</t>
  </si>
  <si>
    <t>224</t>
  </si>
  <si>
    <t>764511602</t>
  </si>
  <si>
    <t>Žlab podokapní z pozinkovaného plechu s povrchovou úpravou včetně háků a čel půlkruhový rš 330 mm</t>
  </si>
  <si>
    <t>-526801254</t>
  </si>
  <si>
    <t>225</t>
  </si>
  <si>
    <t>764518623</t>
  </si>
  <si>
    <t>Svod z pozinkovaného plechu s upraveným povrchem včetně objímek, kolen a odskoků kruhový, průměru 120 mm</t>
  </si>
  <si>
    <t>1887005354</t>
  </si>
  <si>
    <t>226</t>
  </si>
  <si>
    <t>998764103</t>
  </si>
  <si>
    <t>Přesun hmot pro konstrukce klempířské stanovený z hmotnosti přesunovaného materiálu vodorovná dopravní vzdálenost do 50 m v objektech výšky přes 12 do 24 m</t>
  </si>
  <si>
    <t>1751617891</t>
  </si>
  <si>
    <t>767</t>
  </si>
  <si>
    <t>Konstrukce zámečnické</t>
  </si>
  <si>
    <t>227</t>
  </si>
  <si>
    <t>767661811</t>
  </si>
  <si>
    <t>Demontáž mříží pevných nebo otevíravých</t>
  </si>
  <si>
    <t>807766466</t>
  </si>
  <si>
    <t>1,25*2,8*6</t>
  </si>
  <si>
    <t>228</t>
  </si>
  <si>
    <t>767662120</t>
  </si>
  <si>
    <t>Montáž mříží pevných, připevněných svařováním</t>
  </si>
  <si>
    <t>1812704482</t>
  </si>
  <si>
    <t>"nové mříže 1.NP"</t>
  </si>
  <si>
    <t>1,15*2,80*6</t>
  </si>
  <si>
    <t>229</t>
  </si>
  <si>
    <t>68952101R1</t>
  </si>
  <si>
    <t>Mříž kovaná okenní</t>
  </si>
  <si>
    <t>-809690781</t>
  </si>
  <si>
    <t>Poznámka k položce:_x000d_
Popis :_x000d_
Nová kovaná mříž na některých oknech v 1.NP na dvorních_x000d_
fasádách. Před realizací dodavatel předloží k odsouhlasení_x000d_
výrobní dokumentaci._x000d_
Provedeno z ocelových prutů 16/16mm, nýtováno a svařováno._x000d_
6 svislých dekorovaných prutů + 3 horizontální_x000d_
Kotveno do vnější špalety oken._x000d_
Žárově zinkováno._x000d_
Povrch. úprava - prášková barva RAL 6000_x000d_
Celková hmotnost prvku cca 46,0kg_x000d_
Mříže budou osazeny na místech současných mříží, které je_x000d_
potřeba demontovat.</t>
  </si>
  <si>
    <t>230</t>
  </si>
  <si>
    <t>767662120R1</t>
  </si>
  <si>
    <t>D+M nových oceloplechových dviřek rozvaděče NN 600/900 mm</t>
  </si>
  <si>
    <t>796944665</t>
  </si>
  <si>
    <t>Poznámka k položce:_x000d_
Do vrchní roviny ETICS_x000d_
Barva Ral</t>
  </si>
  <si>
    <t>231</t>
  </si>
  <si>
    <t>998767103</t>
  </si>
  <si>
    <t>Přesun hmot pro zámečnické konstrukce stanovený z hmotnosti přesunovaného materiálu vodorovná dopravní vzdálenost do 50 m v objektech výšky přes 12 do 24 m</t>
  </si>
  <si>
    <t>-677940042</t>
  </si>
  <si>
    <t>771</t>
  </si>
  <si>
    <t>Podlahy z dlaždic</t>
  </si>
  <si>
    <t>232</t>
  </si>
  <si>
    <t>771474113</t>
  </si>
  <si>
    <t>Montáž soklů z dlaždic keramických lepených flexibilním lepidlem rovných, výšky přes 90 do 120 mm</t>
  </si>
  <si>
    <t>1696391580</t>
  </si>
  <si>
    <t>55,00*2 "chodby"</t>
  </si>
  <si>
    <t>233</t>
  </si>
  <si>
    <t>59761009</t>
  </si>
  <si>
    <t>sokl-dlažba keramická slinutá hladká do interiéru i exteriéru 600x95mm</t>
  </si>
  <si>
    <t>1130887849</t>
  </si>
  <si>
    <t>110*1,1 'Přepočtené koeficientem množství</t>
  </si>
  <si>
    <t>234</t>
  </si>
  <si>
    <t>771573914</t>
  </si>
  <si>
    <t>Opravy podlah z dlaždic keramických lepených při velikosti dlaždic přes 12 do 19 ks/m2</t>
  </si>
  <si>
    <t>-1167580456</t>
  </si>
  <si>
    <t>"chodby"(55,00*0,5*2)/(0,15*0,15)</t>
  </si>
  <si>
    <t>235</t>
  </si>
  <si>
    <t>59761406</t>
  </si>
  <si>
    <t>dlažba keramická slinutá protiskluzná do interiéru i exteriéru pro vysoké mechanické namáhání přes 22 do 25ks/m2</t>
  </si>
  <si>
    <t>-1553311030</t>
  </si>
  <si>
    <t>Poznámka k položce:_x000d_
Jedná se o repliku historické dlažby atypická výroba. Vzor stávající dlažba na chodbách černo bílé provedení.</t>
  </si>
  <si>
    <t>"chodby"(55,00*0,5*2)</t>
  </si>
  <si>
    <t>55*1,1 'Přepočtené koeficientem množství</t>
  </si>
  <si>
    <t>236</t>
  </si>
  <si>
    <t>998771103</t>
  </si>
  <si>
    <t>Přesun hmot pro podlahy z dlaždic stanovený z hmotnosti přesunovaného materiálu vodorovná dopravní vzdálenost do 50 m v objektech výšky přes 12 do 24 m</t>
  </si>
  <si>
    <t>1073956734</t>
  </si>
  <si>
    <t>775</t>
  </si>
  <si>
    <t>Podlahy skládané</t>
  </si>
  <si>
    <t>237</t>
  </si>
  <si>
    <t>775511810</t>
  </si>
  <si>
    <t>Demontáž podlah vlysových do suti s lištami přibíjených</t>
  </si>
  <si>
    <t>1798751040</t>
  </si>
  <si>
    <t>50,00*2,0*2</t>
  </si>
  <si>
    <t>238</t>
  </si>
  <si>
    <t>775530002</t>
  </si>
  <si>
    <t>Montáž podlah palubkových masivních s tmelením a broušením, bez povrchové úpravy a olištování s podkladem z OSB desek, šířky palubky do 120 mm přibíjených</t>
  </si>
  <si>
    <t>-887765265</t>
  </si>
  <si>
    <t>239</t>
  </si>
  <si>
    <t>61189995</t>
  </si>
  <si>
    <t>palubky podlahové smrk tl 24mm A/B</t>
  </si>
  <si>
    <t>2053052829</t>
  </si>
  <si>
    <t>240</t>
  </si>
  <si>
    <t>998775103</t>
  </si>
  <si>
    <t>Přesun hmot pro podlahy skládané stanovený z hmotnosti přesunovaného materiálu vodorovná dopravní vzdálenost do 50 m v objektech výšky přes 12 do 24 m</t>
  </si>
  <si>
    <t>953130983</t>
  </si>
  <si>
    <t>776</t>
  </si>
  <si>
    <t>Podlahy povlakové</t>
  </si>
  <si>
    <t>241</t>
  </si>
  <si>
    <t>776201811</t>
  </si>
  <si>
    <t>Demontáž povlakových podlahovin lepených ručně bez podložky</t>
  </si>
  <si>
    <t>-1555907515</t>
  </si>
  <si>
    <t>50,00*2*(2,00 "m šířky")</t>
  </si>
  <si>
    <t>242</t>
  </si>
  <si>
    <t>776201913</t>
  </si>
  <si>
    <t>Ostatní opravy výměna poškozené povlakové podlahoviny bez podložky, s vyříznutím a očistěním podkladu plochy přes 1,00 do 2,00 m2</t>
  </si>
  <si>
    <t>-1005425952</t>
  </si>
  <si>
    <t>243</t>
  </si>
  <si>
    <t>776201921</t>
  </si>
  <si>
    <t>Ostatní opravy údržba stávajících podlahovin elastických čištění základní</t>
  </si>
  <si>
    <t>-1671950592</t>
  </si>
  <si>
    <t>244</t>
  </si>
  <si>
    <t>776411111</t>
  </si>
  <si>
    <t>Montáž soklíků lepením obvodových, výšky do 80 mm</t>
  </si>
  <si>
    <t>-1020592528</t>
  </si>
  <si>
    <t>50,00*2</t>
  </si>
  <si>
    <t>245</t>
  </si>
  <si>
    <t>28411007</t>
  </si>
  <si>
    <t>lišta soklová PVC 15x50mm</t>
  </si>
  <si>
    <t>-2107450772</t>
  </si>
  <si>
    <t>100*1,02 'Přepočtené koeficientem množství</t>
  </si>
  <si>
    <t>246</t>
  </si>
  <si>
    <t>998776103</t>
  </si>
  <si>
    <t>Přesun hmot pro podlahy povlakové stanovený z hmotnosti přesunovaného materiálu vodorovná dopravní vzdálenost do 50 m v objektech výšky přes 12 do 24 m</t>
  </si>
  <si>
    <t>749643980</t>
  </si>
  <si>
    <t>783</t>
  </si>
  <si>
    <t>Dokončovací práce - nátěry</t>
  </si>
  <si>
    <t>247</t>
  </si>
  <si>
    <t>783314101</t>
  </si>
  <si>
    <t>Základní nátěr zámečnických konstrukcí jednonásobný syntetický</t>
  </si>
  <si>
    <t>-1335595244</t>
  </si>
  <si>
    <t>"ocelové výměny" 0,50*1,5*2*140</t>
  </si>
  <si>
    <t>248</t>
  </si>
  <si>
    <t>783826315</t>
  </si>
  <si>
    <t>Nátěr omítek se schopností překlenutí trhlin mikroarmovací silikonový</t>
  </si>
  <si>
    <t>258895343</t>
  </si>
  <si>
    <t xml:space="preserve">Poznámka k položce:_x000d_
Fasádní_x000d_
Odstíny jednotlivých ploch dvorní fasády budou provedeny dle návrhu který je obsahem PD a rozpočtu projektové dokumentace „ZŠ Podmostní Plzeň, PD pro opravu fasád školy“, ing.arch. Martin Kondr, 06/2017._x000d_
Před provedením fasádního nátěru nebo v případě použití probarvené omítky, před jejím nanesením, budou na ploše fasády provedeny vzorky nátěru či barevného odstínu omítky a to min. dva odstíny od každé navržené barvy v ploše min. 0,5 m2.  Poté se provede výběr odstínů barvy povrchové úpravy fasády._x000d_
Odstíny fasádní barvy budou voleny tak aby splňovaly požadavek na koeficient světelné odrazivosti  HBW ≥ 30%._x000d_
</t>
  </si>
  <si>
    <t>784</t>
  </si>
  <si>
    <t>Dokončovací práce - malby a tapety</t>
  </si>
  <si>
    <t>249</t>
  </si>
  <si>
    <t>784121003</t>
  </si>
  <si>
    <t>Oškrabání malby v místnostech výšky přes 3,80 do 5,00 m</t>
  </si>
  <si>
    <t>-299929381</t>
  </si>
  <si>
    <t xml:space="preserve">"před lepením izolačních desek" </t>
  </si>
  <si>
    <t>"vnitřní zateplení - učebny, kanceláře; fasáda J,S"</t>
  </si>
  <si>
    <t>50,00*(18,46+0,20)</t>
  </si>
  <si>
    <t>250</t>
  </si>
  <si>
    <t>784181103</t>
  </si>
  <si>
    <t>Penetrace podkladu jednonásobná základní akrylátová bezbarvá v místnostech výšky přes 3,80 do 5,00 m</t>
  </si>
  <si>
    <t>2106993475</t>
  </si>
  <si>
    <t>"upravované stěny"(55,00+50,00)*17,85</t>
  </si>
  <si>
    <t>"Přilehlé stropy"389,00"jedno NP"*3</t>
  </si>
  <si>
    <t>251</t>
  </si>
  <si>
    <t>784181113</t>
  </si>
  <si>
    <t>Penetrace podkladu jednonásobná základní silikátová bezbarvá v místnostech výšky přes 3,80 do 5,00 m</t>
  </si>
  <si>
    <t>-1374822489</t>
  </si>
  <si>
    <t>252</t>
  </si>
  <si>
    <t>784191007</t>
  </si>
  <si>
    <t>Čištění vnitřních ploch hrubý úklid po provedení malířských prací omytím podlah</t>
  </si>
  <si>
    <t>-119458688</t>
  </si>
  <si>
    <t>253</t>
  </si>
  <si>
    <t>784211103</t>
  </si>
  <si>
    <t>Malby z malířských směsí otěruvzdorných za mokra dvojnásobné, bílé za mokra otěruvzdorné výborně v místnostech výšky přes 3,80 do 5,00 m</t>
  </si>
  <si>
    <t>533643918</t>
  </si>
  <si>
    <t>254</t>
  </si>
  <si>
    <t>784211151</t>
  </si>
  <si>
    <t>Malby z malířských směsí otěruvzdorných za mokra Příplatek k cenám dvojnásobných maleb za provádění barevné malby tónované tónovacími přípravky</t>
  </si>
  <si>
    <t>-1662875389</t>
  </si>
  <si>
    <t>HZS</t>
  </si>
  <si>
    <t>Hodinové zúčtovací sazby</t>
  </si>
  <si>
    <t>255</t>
  </si>
  <si>
    <t>HZS1291</t>
  </si>
  <si>
    <t>Hodinové zúčtovací sazby profesí HSV zemní a pomocné práce pomocný stavební dělník</t>
  </si>
  <si>
    <t>512</t>
  </si>
  <si>
    <t>-404965032</t>
  </si>
  <si>
    <t>Poznámka k položce:_x000d_
Stěhování nábytku a zařízení pro zajištění prostoru pracoviště pro provedení prací</t>
  </si>
  <si>
    <t>256</t>
  </si>
  <si>
    <t>HZS1301</t>
  </si>
  <si>
    <t>Hodinové zúčtovací sazby profesí HSV provádění konstrukcí zedník</t>
  </si>
  <si>
    <t>-285491632</t>
  </si>
  <si>
    <t xml:space="preserve">Poznámka k položce:_x000d_
drobné opravy a začištění skrytých konstrukcí  nezahrunutých v položkách směrných cen</t>
  </si>
  <si>
    <t>257</t>
  </si>
  <si>
    <t>-84044293</t>
  </si>
  <si>
    <t>Poznámka k položce:_x000d_
Průzkum a ověření stavu, geometrie a struktury skrytých konstrukcí</t>
  </si>
  <si>
    <t>258</t>
  </si>
  <si>
    <t>HZS2111</t>
  </si>
  <si>
    <t>Hodinové zúčtovací sazby profesí PSV provádění stavebních konstrukcí tesař</t>
  </si>
  <si>
    <t>60113501</t>
  </si>
  <si>
    <t>01.02 - Konstrukce k nevytápěným prostorům - zateplení 1.PP,půda</t>
  </si>
  <si>
    <t>612311111</t>
  </si>
  <si>
    <t>Omítka vápenná vnitřních ploch nanášená ručně jednovrstvá hrubá, tloušťky do 10 mm zatřená svislých konstrukcí stěn</t>
  </si>
  <si>
    <t>-990787027</t>
  </si>
  <si>
    <t>"stěny 1.PP zateplované" 29,40*2,75</t>
  </si>
  <si>
    <t>612311191</t>
  </si>
  <si>
    <t>Omítka vápenná vnitřních ploch nanášená ručně Příplatek k cenám za každých dalších i započatých 5 mm tloušťky jádrové omítky přes 10 mm stěn</t>
  </si>
  <si>
    <t>-1878441075</t>
  </si>
  <si>
    <t>621221031</t>
  </si>
  <si>
    <t>Montáž kontaktního zateplení lepením a mechanickým kotvením z desek z minerální vlny s podélnou orientací vláken na vnější podhledy, tloušťky desek přes 120 do 160 mm</t>
  </si>
  <si>
    <t>-89664578</t>
  </si>
  <si>
    <t>"stěny v 1.PP" 29,40*2,25</t>
  </si>
  <si>
    <t>63152266</t>
  </si>
  <si>
    <t>deska tepelně izolační minerální kontaktních fasád podélné vlákno λ=0,034 tl 160mm</t>
  </si>
  <si>
    <t>-550539671</t>
  </si>
  <si>
    <t>66,15*1,02 'Přepočtené koeficientem množství</t>
  </si>
  <si>
    <t>635468516</t>
  </si>
  <si>
    <t>"stěny v 1.PP zateplované" 80,85</t>
  </si>
  <si>
    <t>-1280212819</t>
  </si>
  <si>
    <t>"stěny v 1.PP-XPS 160 mm" 29,40*0,50</t>
  </si>
  <si>
    <t>1636373004</t>
  </si>
  <si>
    <t>Poznámka k položce:_x000d_
lamda návrhová = 0,035W/m´*K_x000d_
třída reakce na oheň "B"_x000d_
nulový index šíření plamene po povrchu</t>
  </si>
  <si>
    <t>14,7*1,05 'Přepočtené koeficientem množství</t>
  </si>
  <si>
    <t>83889572</t>
  </si>
  <si>
    <t>1682684655</t>
  </si>
  <si>
    <t>274764999</t>
  </si>
  <si>
    <t>"stěny v 1.PP" 29,40*2,75</t>
  </si>
  <si>
    <t>1331714632</t>
  </si>
  <si>
    <t>1950338400</t>
  </si>
  <si>
    <t>1223844430</t>
  </si>
  <si>
    <t>3,719*30 'Přepočtené koeficientem množství</t>
  </si>
  <si>
    <t>997013603</t>
  </si>
  <si>
    <t>Poplatek za uložení stavebního odpadu na skládce (skládkovné) cihelného zatříděného do Katalogu odpadů pod kódem 17 01 02</t>
  </si>
  <si>
    <t>-1808207146</t>
  </si>
  <si>
    <t>758231557</t>
  </si>
  <si>
    <t>762511213R1</t>
  </si>
  <si>
    <t>Podlahový rošt z desek OSB na výšku 270 mm včetně záklopu z desek OSB</t>
  </si>
  <si>
    <t>-1594732696</t>
  </si>
  <si>
    <t>"podlahový rošt výšky 270 mm z OSB desek 15 mm, včetně záklopu z desek OSB 15 mm"</t>
  </si>
  <si>
    <t>"podlaha na půdě, zateplovaná část, konstrukce pro foukanou MW" 720,00</t>
  </si>
  <si>
    <t>762511213R2</t>
  </si>
  <si>
    <t>Foukaná MW tl. 240 mm</t>
  </si>
  <si>
    <t>803938245</t>
  </si>
  <si>
    <t>720,0*0,24</t>
  </si>
  <si>
    <t>615515655</t>
  </si>
  <si>
    <t>763112318</t>
  </si>
  <si>
    <t>Příčka mezibytová ze sádrokartonových desek s nosnou konstrukcí ze zdvojených ocelových profilů UW, CW dvojitě opláštěná deskami standardními A tl. 2 x 12,5 mm s dvojitou izolací, EI 60, příčka tl. 255 mm, profil 100, Rw do 65 dB</t>
  </si>
  <si>
    <t>1262703225</t>
  </si>
  <si>
    <t>Poznámka k položce:_x000d_
požadavek na Uc= 0,21 W/m2*K</t>
  </si>
  <si>
    <t>"podkroví vytápěný/nevytápěný prostor" 34,00-0,9*2,0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</si>
  <si>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</si>
  <si>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</si>
  <si>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-390664522</t>
  </si>
  <si>
    <t>01.03 - Střechy ploché, šikmé zateplení_1.NP,půda</t>
  </si>
  <si>
    <t xml:space="preserve">    712 - Povlakové krytiny</t>
  </si>
  <si>
    <t>965041341</t>
  </si>
  <si>
    <t>Bourání mazanin škvárobetonových tl. do 100 mm, plochy přes 4 m2</t>
  </si>
  <si>
    <t>-958764546</t>
  </si>
  <si>
    <t>"spádová vrstva plochá střecha u výměníku" 1,8*5,8*0,30</t>
  </si>
  <si>
    <t>997013117</t>
  </si>
  <si>
    <t>Vnitrostaveništní doprava suti a vybouraných hmot vodorovně do 50 m svisle s použitím mechanizace pro budovy a haly výšky přes 21 do 24 m</t>
  </si>
  <si>
    <t>516332567</t>
  </si>
  <si>
    <t>-73499681</t>
  </si>
  <si>
    <t>-274246353</t>
  </si>
  <si>
    <t>5,161*30 'Přepočtené koeficientem množství</t>
  </si>
  <si>
    <t>997013601</t>
  </si>
  <si>
    <t>Poplatek za uložení stavebního odpadu na skládce (skládkovné) z prostého betonu zatříděného do Katalogu odpadů pod kódem 17 01 01</t>
  </si>
  <si>
    <t>-1030748141</t>
  </si>
  <si>
    <t>712</t>
  </si>
  <si>
    <t>Povlakové krytiny</t>
  </si>
  <si>
    <t>712300832</t>
  </si>
  <si>
    <t>Odstranění ze střech plochých do 10° krytiny povlakové dvouvrstvé</t>
  </si>
  <si>
    <t>-1815057670</t>
  </si>
  <si>
    <t>"plochá střecha u výměníku"1,8*5,8</t>
  </si>
  <si>
    <t>712311101</t>
  </si>
  <si>
    <t>Provedení povlakové krytiny střech plochých do 10° natěradly a tmely za studena nátěrem lakem penetračním nebo asfaltovým</t>
  </si>
  <si>
    <t>-2101324958</t>
  </si>
  <si>
    <t>"střecha výměník" 5,80*1,80*1,15</t>
  </si>
  <si>
    <t>"parotěs" 5,8*1,8*1,15</t>
  </si>
  <si>
    <t>1083795104</t>
  </si>
  <si>
    <t>24,012*0,0003 'Přepočtené koeficientem množství</t>
  </si>
  <si>
    <t>712341559</t>
  </si>
  <si>
    <t>Provedení povlakové krytiny střech plochých do 10° pásy přitavením NAIP v plné ploše</t>
  </si>
  <si>
    <t>-1030763696</t>
  </si>
  <si>
    <t>62853001</t>
  </si>
  <si>
    <t>pás asfaltový samolepicí modifikovaný SBS tl 4,0mm s vložkou ze skleněné tkaniny se spalitelnou fólií nebo jemnozrnným minerálním posypem nebo textilií na horním povrchu</t>
  </si>
  <si>
    <t>-1118085545</t>
  </si>
  <si>
    <t>24,012*1,15 'Přepočtené koeficientem množství</t>
  </si>
  <si>
    <t>1378358450</t>
  </si>
  <si>
    <t>62853005</t>
  </si>
  <si>
    <t>pás asfaltový natavitelný modifikovaný SBS tl 4,0mm s vložkou ze skleněné tkaniny a hrubozrnným břidličným posypem na horním povrchu</t>
  </si>
  <si>
    <t>-2114222966</t>
  </si>
  <si>
    <t>12,006*1,15 'Přepočtené koeficientem množství</t>
  </si>
  <si>
    <t>998712101</t>
  </si>
  <si>
    <t>Přesun hmot pro povlakové krytiny stanovený z hmotnosti přesunovaného materiálu vodorovná dopravní vzdálenost do 50 m v objektech výšky do 6 m</t>
  </si>
  <si>
    <t>-2142012443</t>
  </si>
  <si>
    <t>877294840</t>
  </si>
  <si>
    <t>713121111</t>
  </si>
  <si>
    <t>Montáž tepelné izolace podlah rohožemi, pásy, deskami, dílci, bloky (izolační materiál ve specifikaci) kladenými volně jednovrstvá</t>
  </si>
  <si>
    <t>-1695850377</t>
  </si>
  <si>
    <t>"zateplení vnitřní strany římsy na půdě" 35,00*1,10</t>
  </si>
  <si>
    <t>63148107</t>
  </si>
  <si>
    <t>deska tepelně izolační minerální univerzální λ=0,038-0,039 tl 160mm</t>
  </si>
  <si>
    <t>1852295870</t>
  </si>
  <si>
    <t>38,5*1,08 'Přepočtené koeficientem množství</t>
  </si>
  <si>
    <t>713141111</t>
  </si>
  <si>
    <t>Montáž tepelné izolace střech plochých rohožemi, pásy, deskami, dílci, bloky (izolační materiál ve specifikaci) přilepenými asfaltem za horka zplna, jednovrstvá</t>
  </si>
  <si>
    <t>1626803158</t>
  </si>
  <si>
    <t>"střecha výměník"5,80*1,8</t>
  </si>
  <si>
    <t>28372326R1</t>
  </si>
  <si>
    <t>deska EPS 150 do plochých střech a podlah λd=0,035 m3</t>
  </si>
  <si>
    <t>-1004072271</t>
  </si>
  <si>
    <t>"střecha výměník"5,80*1,8*0,37</t>
  </si>
  <si>
    <t>3,863*1,02 'Přepočtené koeficientem množství</t>
  </si>
  <si>
    <t>713151111</t>
  </si>
  <si>
    <t>Montáž tepelné izolace střech šikmých rohožemi, pásy, deskami (izolační materiál ve specifikaci) kladenými volně mezi krokve</t>
  </si>
  <si>
    <t>1898785357</t>
  </si>
  <si>
    <t>"rovina krovu zateplená část" 240,00</t>
  </si>
  <si>
    <t>63166765</t>
  </si>
  <si>
    <t>pás tepelně izolační mezi krokve λ=0,036-0,037 tl 120mm</t>
  </si>
  <si>
    <t>-531778390</t>
  </si>
  <si>
    <t>240*1,02 'Přepočtené koeficientem množství</t>
  </si>
  <si>
    <t>713151121</t>
  </si>
  <si>
    <t>Montáž tepelné izolace střech šikmých rohožemi, pásy, deskami (izolační materiál ve specifikaci) kladenými volně pod krokve</t>
  </si>
  <si>
    <t>-786855459</t>
  </si>
  <si>
    <t>63152134</t>
  </si>
  <si>
    <t>pás tepelně izolační univerzální λ=0,035 tl 120mm</t>
  </si>
  <si>
    <t>-383469095</t>
  </si>
  <si>
    <t>"rovina krovu zateplená část" 240,00*2</t>
  </si>
  <si>
    <t>480*1,02 'Přepočtené koeficientem množství</t>
  </si>
  <si>
    <t>317028706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</si>
  <si>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</si>
  <si>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</si>
  <si>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-1796878079</t>
  </si>
  <si>
    <t>"podkroví vytápěné" 240,00</t>
  </si>
  <si>
    <t>-1424844988</t>
  </si>
  <si>
    <t>764002811</t>
  </si>
  <si>
    <t>Demontáž klempířských konstrukcí okapového plechu do suti, v krytině povlakové</t>
  </si>
  <si>
    <t>133141713</t>
  </si>
  <si>
    <t>764002841</t>
  </si>
  <si>
    <t>Demontáž klempířských konstrukcí oplechování horních ploch zdí a nadezdívek do suti</t>
  </si>
  <si>
    <t>-203590393</t>
  </si>
  <si>
    <t>"plochá střecha u výměníku" 2,0</t>
  </si>
  <si>
    <t>764002871</t>
  </si>
  <si>
    <t>Demontáž klempířských konstrukcí lemování zdí do suti</t>
  </si>
  <si>
    <t>-113346042</t>
  </si>
  <si>
    <t>"plochá střecha u výměníku" 1,80+5,8+1,8</t>
  </si>
  <si>
    <t>764004801</t>
  </si>
  <si>
    <t>Demontáž klempířských konstrukcí žlabu podokapního do suti</t>
  </si>
  <si>
    <t>815194674</t>
  </si>
  <si>
    <t>"plochá střecha u výměníku" 5,8</t>
  </si>
  <si>
    <t>764212664</t>
  </si>
  <si>
    <t>Oplechování střešních prvků z pozinkovaného plechu s povrchovou úpravou okapu okapovým plechem střechy rovné rš 330 mm</t>
  </si>
  <si>
    <t>-771723961</t>
  </si>
  <si>
    <t>764212666</t>
  </si>
  <si>
    <t>Oplechování střešních prvků z pozinkovaného plechu s povrchovou úpravou okapu okapovým plechem střechy rovné rš 500 mm</t>
  </si>
  <si>
    <t>-814422597</t>
  </si>
  <si>
    <t>"střecha u výměníku, krycí plech okapového hranolu" 5,80</t>
  </si>
  <si>
    <t>764214608</t>
  </si>
  <si>
    <t>Oplechování horních ploch zdí a nadezdívek (atik) z pozinkovaného plechu s povrchovou úpravou mechanicky kotvené rš 750 mm</t>
  </si>
  <si>
    <t>453053872</t>
  </si>
  <si>
    <t>"atika na ploché střeše" 5,80</t>
  </si>
  <si>
    <t>764218655</t>
  </si>
  <si>
    <t>Oplechování říms a ozdobných prvků z pozinkovaného plechu s povrchovou úpravou oblých ze segmentů, včetně rohů mechanicky kotvené rš 400 mm</t>
  </si>
  <si>
    <t>16899109</t>
  </si>
  <si>
    <t>"plochá střecha" 9,40</t>
  </si>
  <si>
    <t>-1798562566</t>
  </si>
  <si>
    <t>02 - Výměna otvorových výplní</t>
  </si>
  <si>
    <t xml:space="preserve">    766 - Konstrukce truhlářské</t>
  </si>
  <si>
    <t xml:space="preserve">    786 - Dokončovací práce - čalounické úpravy</t>
  </si>
  <si>
    <t>317143451</t>
  </si>
  <si>
    <t>Překlady nosné z pórobetonu osazené do tenkého maltového lože, pro zdi tl. 300 mm, délky překladu do 1300 mm</t>
  </si>
  <si>
    <t>-1124595371</t>
  </si>
  <si>
    <t>"1.NP dělení okenního otvoru" 2</t>
  </si>
  <si>
    <t>317143452</t>
  </si>
  <si>
    <t>Překlady nosné z pórobetonu osazené do tenkého maltového lože, pro zdi tl. 300 mm, délky překladu přes 1300 do 1500 mm</t>
  </si>
  <si>
    <t>1034254989</t>
  </si>
  <si>
    <t>"1.NP dělení okenního otvoru" 6,0</t>
  </si>
  <si>
    <t>319201321</t>
  </si>
  <si>
    <t>Vyrovnání nerovného povrchu vnitřního i vnějšího zdiva bez odsekání vadných cihel, maltou (s dodáním hmot) tl. do 30 mm</t>
  </si>
  <si>
    <t>1769008037</t>
  </si>
  <si>
    <t>"vyrovnání ostění"</t>
  </si>
  <si>
    <t>(1,3+2,6*2)*0,15*139</t>
  </si>
  <si>
    <t>(0,9+0,4*2)*0,15*16</t>
  </si>
  <si>
    <t>(1,0+2,8*2)*0,15*41</t>
  </si>
  <si>
    <t>(1,30+2,8*2)*0,15*46</t>
  </si>
  <si>
    <t>1,0*3*0,15*2</t>
  </si>
  <si>
    <t>(1,3+1,0*2)*0,15</t>
  </si>
  <si>
    <t>(1,3+2,1*2)*0,15</t>
  </si>
  <si>
    <t>(1,6+1,8*2)*0,15*2</t>
  </si>
  <si>
    <t>619995001</t>
  </si>
  <si>
    <t>Začištění omítek (s dodáním hmot) kolem oken, dveří, podlah, obkladů apod.</t>
  </si>
  <si>
    <t>1507802045</t>
  </si>
  <si>
    <t>(1,3*2+2,6*2)*139</t>
  </si>
  <si>
    <t>(0,9*2+0,4*2)*19</t>
  </si>
  <si>
    <t>(1,0*2+2,8*2)*41</t>
  </si>
  <si>
    <t>(1,30*2+2,8*2)*46</t>
  </si>
  <si>
    <t>1,0*4*0,15*2</t>
  </si>
  <si>
    <t>(1,3*2+1,0*2)</t>
  </si>
  <si>
    <t>(1,3*2+2,1*2)</t>
  </si>
  <si>
    <t>(1,6*2+1,8*2)*2</t>
  </si>
  <si>
    <t>619995001.1</t>
  </si>
  <si>
    <t>-1526035525</t>
  </si>
  <si>
    <t>"dveřena dvůr"</t>
  </si>
  <si>
    <t>1,3*2+2,25*2</t>
  </si>
  <si>
    <t>1,16*2+2,18*2</t>
  </si>
  <si>
    <t>1,5*2+2,6*2</t>
  </si>
  <si>
    <t>632481215</t>
  </si>
  <si>
    <t>Separační vrstva k oddělení podlahových vrstev z geotextilie</t>
  </si>
  <si>
    <t>486234573</t>
  </si>
  <si>
    <t>"ochrana stávajících podlah při provádění prací"</t>
  </si>
  <si>
    <t>28,90+83,72+7,18+31,02+14,34+17,81+29,89</t>
  </si>
  <si>
    <t>Mezisoučet</t>
  </si>
  <si>
    <t>212,86*4</t>
  </si>
  <si>
    <t>642944121</t>
  </si>
  <si>
    <t>Osazení ocelových dveřních zárubní lisovaných nebo z úhelníků dodatečně s vybetonováním prahu, plochy do 2,5 m2</t>
  </si>
  <si>
    <t>-1091357034</t>
  </si>
  <si>
    <t>"1.PP chodba_vstupy do něvytápěného prostoru" 2</t>
  </si>
  <si>
    <t>55331384</t>
  </si>
  <si>
    <t>zárubeň jednokřídlá ocelová pro zdění tl stěny 110-150mm rozměru 800/1970, 2100mm</t>
  </si>
  <si>
    <t>552231394</t>
  </si>
  <si>
    <t>952902021</t>
  </si>
  <si>
    <t>Čištění budov při provádění oprav a udržovacích prací podlah hladkých zametením</t>
  </si>
  <si>
    <t>671991790</t>
  </si>
  <si>
    <t>771*4/2</t>
  </si>
  <si>
    <t>952902131</t>
  </si>
  <si>
    <t>Čištění budov při provádění oprav a udržovacích prací podlah drsných nebo chodníků omytím</t>
  </si>
  <si>
    <t>-2041180206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</si>
  <si>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</si>
  <si>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</si>
  <si>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>962992900</t>
  </si>
  <si>
    <t>"1.NP okenní otvory - vložené překlady" 8*2</t>
  </si>
  <si>
    <t>13010438</t>
  </si>
  <si>
    <t>úhelník ocelový rovnostranný jakost 11 375 100x100x6mm</t>
  </si>
  <si>
    <t>19927068</t>
  </si>
  <si>
    <t>16*0,30*0,00994</t>
  </si>
  <si>
    <t>0,048*1,05 'Přepočtené koeficientem množství</t>
  </si>
  <si>
    <t>54879031</t>
  </si>
  <si>
    <t>kotva průvleková pro střední zatížení se šestihrannou hlavou M10 dl 90mm</t>
  </si>
  <si>
    <t>1725446744</t>
  </si>
  <si>
    <t>32*1,05 'Přepočtené koeficientem množství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</si>
  <si>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</si>
  <si>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</si>
  <si>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-234877765</t>
  </si>
  <si>
    <t>968062244</t>
  </si>
  <si>
    <t>Vybourání dřevěných rámů oken s křídly, dveřních zárubní, vrat, stěn, ostění nebo obkladů rámů oken s křídly jednoduchých, plochy do 1 m2</t>
  </si>
  <si>
    <t>-402961277</t>
  </si>
  <si>
    <t>"sklepní" 0,9*0,4*19</t>
  </si>
  <si>
    <t>968062355</t>
  </si>
  <si>
    <t>Vybourání dřevěných rámů oken s křídly, dveřních zárubní, vrat, stěn, ostění nebo obkladů rámů oken s křídly dvojitých, plochy do 2 m2</t>
  </si>
  <si>
    <t>-1061220330</t>
  </si>
  <si>
    <t>1,30*1,00</t>
  </si>
  <si>
    <t>1,0*1,0*2</t>
  </si>
  <si>
    <t>968062356</t>
  </si>
  <si>
    <t>Vybourání dřevěných rámů oken s křídly, dveřních zárubní, vrat, stěn, ostění nebo obkladů rámů oken s křídly dvojitých, plochy do 4 m2</t>
  </si>
  <si>
    <t>-1517979555</t>
  </si>
  <si>
    <t>1,3*2,6*(139-87)</t>
  </si>
  <si>
    <t>1,0*2,8*41</t>
  </si>
  <si>
    <t>1,3*2,8*41</t>
  </si>
  <si>
    <t>1,3*2,1</t>
  </si>
  <si>
    <t>1,6*1,8*2</t>
  </si>
  <si>
    <t>968062456</t>
  </si>
  <si>
    <t>Vybourání dřevěných rámů oken s křídly, dveřních zárubní, vrat, stěn, ostění nebo obkladů dveřních zárubní, plochy přes 2 m2</t>
  </si>
  <si>
    <t>942725783</t>
  </si>
  <si>
    <t>"dvorní fasáda" 1,50*2,60</t>
  </si>
  <si>
    <t>968072455</t>
  </si>
  <si>
    <t>Vybourání kovových rámů oken s křídly, dveřních zárubní, vrat, stěn, ostění nebo obkladů dveřních zárubní, plochy do 2 m2</t>
  </si>
  <si>
    <t>-1364210881</t>
  </si>
  <si>
    <t>968072456</t>
  </si>
  <si>
    <t>Vybourání kovových rámů oken s křídly, dveřních zárubní, vrat, stěn, ostění nebo obkladů dveřních zárubní, plochy přes 2 m2</t>
  </si>
  <si>
    <t>-1318599560</t>
  </si>
  <si>
    <t>"fasáda dvorní"</t>
  </si>
  <si>
    <t>1,30*2,25</t>
  </si>
  <si>
    <t>1,16*2,18</t>
  </si>
  <si>
    <t>968082017</t>
  </si>
  <si>
    <t>Vybourání plastových rámů oken s křídly, dveřních zárubní, vrat rámu oken s křídly, plochy přes 2 do 4 m2</t>
  </si>
  <si>
    <t>154635611</t>
  </si>
  <si>
    <t>1,3*2,6*87</t>
  </si>
  <si>
    <t>977211112</t>
  </si>
  <si>
    <t>Řezání konstrukcí stěnovou pilou železobetonových průměru řezané výztuže do 16 mm hloubka řezu přes 200 do 350 mm</t>
  </si>
  <si>
    <t>-1176641206</t>
  </si>
  <si>
    <t xml:space="preserve">"řezání  porobetonových překladů 1.NP" 0,30*(2+6)</t>
  </si>
  <si>
    <t>-838872691</t>
  </si>
  <si>
    <t>992520374</t>
  </si>
  <si>
    <t>1772713783</t>
  </si>
  <si>
    <t>57,511*30 'Přepočtené koeficientem množství</t>
  </si>
  <si>
    <t>1656099483</t>
  </si>
  <si>
    <t>54,077</t>
  </si>
  <si>
    <t>-165720685</t>
  </si>
  <si>
    <t>766</t>
  </si>
  <si>
    <t>Konstrukce truhlářské</t>
  </si>
  <si>
    <t>766441812</t>
  </si>
  <si>
    <t>Demontáž parapetních desek dřevěných nebo plastových šířky přes 300 mm délky do 1 m</t>
  </si>
  <si>
    <t>2108140064</t>
  </si>
  <si>
    <t>1,00*41</t>
  </si>
  <si>
    <t>1,00*2</t>
  </si>
  <si>
    <t>766441822</t>
  </si>
  <si>
    <t>Demontáž parapetních desek dřevěných nebo plastových šířky přes 300 mm délky přes 1 m</t>
  </si>
  <si>
    <t>657076747</t>
  </si>
  <si>
    <t>1,3*139</t>
  </si>
  <si>
    <t>1,3*46</t>
  </si>
  <si>
    <t>1,3</t>
  </si>
  <si>
    <t>1,6*2</t>
  </si>
  <si>
    <t>766621211</t>
  </si>
  <si>
    <t>Montáž oken dřevěných včetně montáže rámu plochy přes 1 m2 otevíravých do zdiva, výšky do 1,5 m</t>
  </si>
  <si>
    <t>1505719420</t>
  </si>
  <si>
    <t>1,0*1,0*(2+"zmenšení na wc BB" 3)</t>
  </si>
  <si>
    <t>1,3*1,0</t>
  </si>
  <si>
    <t>61110011</t>
  </si>
  <si>
    <t>okno dřevěné otevíravé/sklopné trojsklo přes plochu 1m2 do v 1,5m</t>
  </si>
  <si>
    <t>999182800</t>
  </si>
  <si>
    <t xml:space="preserve">Poznámka k položce:_x000d_
Un,20 = 0,90 W/m2*K_x000d_
Dodavatel přiloží ke smlouvě technický výkres charakteristického příčného řezu rámem a křdlem  měřítku 1:1 případně jiným avšak nejvíce 1:5 s podrobným okótováním a popisem použitých materiálů. Profil rámu bude vyroben z hranolu vzniklého slepením několika dřevěných lamel. Minimální počet lamel je 3, přípustné je provedení se čtyřvrstvým hranolem._x000d_
Vlhkost dřeva bude v rozmezí 10-14 %, v jednom příčném řezu nesmí být rozdíl vlhkosti mezi jedotlivými lamelami větší než 3%. Vnější a vnitřní lamely budou vyrobeny z řeziva s radiálním až poloradiálním sklonem vláken max. 45 °. Pro slepení se použije vodovzdorné dvousložkové disperzní lepidlo, při jehož zátěžových zkouškách dochází k porušení hranolu mimo oblast lepeného spoje. Použité lepidlo musí odpovídat ČSN EN 204 a ČSN EN 205, zatřídení do skupiny D4. Povrchová úprava viz PD arch,Kondr._x000d_
Okenní křídla budou opatřena zámkem proti neoprávněnému otevření. Všechna otevíravá křídla budou otevírána z úrovně podlahy viz požadavek KHSPK.</t>
  </si>
  <si>
    <t>766621213</t>
  </si>
  <si>
    <t>Montáž oken dřevěných včetně montáže rámu plochy přes 1 m2 otevíravých do zdiva, výšky přes 2,5 m</t>
  </si>
  <si>
    <t>1752991513</t>
  </si>
  <si>
    <t>Poznámka k položce:_x000d_
Před výrobou je povinností dodavatele zaměřit každý jednotlivý okenní otvor. Velikost viditelné části rámu musí být ve všech otvorech konstantní. Zodpovídá stavbyvedoucí.</t>
  </si>
  <si>
    <t>(1,3*2,6)*139</t>
  </si>
  <si>
    <t>(1,0*2,8)*41-"odečet hliníkových oken" 1,0*2,8*2-"odečet zazdívaných BB"1,0*2,8*11-"odečet zazdívané viz PBŘ" 1*1,0*2,8</t>
  </si>
  <si>
    <t>(1,30*2,8)*46-"odečet hliníkových oken" 1,30*2,80*6</t>
  </si>
  <si>
    <t>(1,3*2,1)</t>
  </si>
  <si>
    <t>61110015</t>
  </si>
  <si>
    <t>okno dřevěné otevíravé/sklopné trojsklo přes plochu 1m2 přes v 2,5m</t>
  </si>
  <si>
    <t>1130796367</t>
  </si>
  <si>
    <t xml:space="preserve">Poznámka k položce:_x000d_
Un,20 = 0,90 W/m2*K_x000d_
Dodavatel přiloží ke smlouvě technický výkres charakteristického příčného řezu rámem a křdlem  měřítku 1:1 případně jiným avšak nejvíce 1:5 s podrobným okótováním a popisem použitých materiálů. Profil rámu bude vyroben z hranolu vzniklého slepením několika dřevěných lamel. Minimální počet lamel je 3, přípustné je provedení se čtyřvrstvým hranolem._x000d_
Vlhkost dřeva bude v rozmezí 10-14 %, v jednom příčném řezu nesmí být rozdíl vlhkosti mezi jedotlivými lamelami větší než 3%. Vnější a vnitřní lamely budou vyrobeny z řeziva s radiálním až poloradiálním sklonem vláken max. 45 °. Pro slepení se použije vodovzdorné dvousložkové disperzní lepidlo, při jehož zátěžových zkouškách dochází k porušení hranolu mimo oblast lepeného spoje. Použité lepidlo musí odpovídat ČSN EN 204 a ČSN EN 205, zatřídení do skupiny D4.Povrchová úprava viz PD arch Kondr._x000d_
Okenní křídla budou opatřena zámkem proti neoprávněnému otevření.Všechna otevíravá křídla budou otevírána z úrovně podlahy viz požadavek KHSPK.</t>
  </si>
  <si>
    <t>343428037</t>
  </si>
  <si>
    <t xml:space="preserve">Poznámka k položce:_x000d_
Un,20 = 0,90 W/m2*K_x000d_
Okna jižní fasády zaskleny sklem se solárním indexem SF=30, součinitel světelného prostupu LT=55_x000d_
třída zvukové izolace 2 (Rw´= 33 dB)_x000d_
Dodavatel přiloží ke smlouvě technický výkres charakteristického příčného řezu rámem a křdlem  měřítku 1:1 případně jiným avšak nejvíce 1:5 s podrobným okótováním a popisem použitých materiálů. Profil rámu bude vyroben z hranolu vzniklého slepením několika dřevěných lamel. Minimální počet lamel je 3, přípustné je provedení se čtyřvrstvým hranolem._x000d_
Vlhkost dřeva bude v rozmezí 10-14 %, v jednom příčném řezu nesmí být rozdíl vlhkosti mezi jedotlivými lamelami větší než 3%. Vnější a vnitřní lamely budou vyrobeny z řeziva s radiálním až poloradiálním sklonem vláken max. 45 °. Pro slepení se použije vodovzdorné dvousložkové disperzní lepidlo, při jehož zátěžových zkouškách dochází k porušení hranolu mimo oblast lepeného spoje. Použité lepidlo musí odpovídat ČSN EN 204 a ČSN EN 205, zatřídení do skupiny D4.Povrchová úprava viz PD arch Kondr._x000d_
Okenní křídla budou opatřena zámkem proti neoprávněnému otevření.Všechna otevíravá křídla budou otevírána z úrovně podlahy viz požadavek KHSPK._x000d_
</t>
  </si>
  <si>
    <t>"jižní fasáda" 1,30*2,60*24</t>
  </si>
  <si>
    <t>766622115</t>
  </si>
  <si>
    <t>Montáž oken plastových včetně montáže rámu plochy přes 1 m2 pevných do zdiva, výšky do 1,5 m</t>
  </si>
  <si>
    <t>1285732315</t>
  </si>
  <si>
    <t xml:space="preserve">Poznámka k položce:_x000d_
Konstrukční, tvarové, proporční dle projektové dokumentace ing.arch. Kondr_x000d_
Požadavky zpracovaného Energetického posouzení EGF ENERGY s.r.o. ;  UN,20 = 0,9000 W/m2*K_x000d_
Vněšjí strana RAL 3016_x000d_
Před výrobou je povinností dodavatele zaměřit každý jednotlivý okenní otvor. Velikost viditelné části rámu musí být ve všech otvorech konstantní. Zodpovídá stavbyvedoucí.</t>
  </si>
  <si>
    <t>"sklepní" 0,95*0,45*19</t>
  </si>
  <si>
    <t>61140050</t>
  </si>
  <si>
    <t>okno plastové otevíravé/sklopné trojsklo do plochy 1m2</t>
  </si>
  <si>
    <t>-862496113</t>
  </si>
  <si>
    <t xml:space="preserve">Poznámka k položce:_x000d_
Konstrukční, tvarové, proporční dle projektové dokumentace ing.arch. Kondr_x000d_
Požadavky zpracovaného Energetického posouzení EGF ENERGY s.r.o. ;  UN,20 = 0,9000 W/m2*K_x000d_
Vněšjí strana RAL 3016_x000d_
9 ks oken vybaveno systémem umožňujícím otevření z podlahy 1.PP (řetězový) pro větrání prostorů_x000d_
kličky bronz</t>
  </si>
  <si>
    <t>766622199R1</t>
  </si>
  <si>
    <t>Úprava připojovací spáry ČSN 74 6077</t>
  </si>
  <si>
    <t>-584223719</t>
  </si>
  <si>
    <t>(1,0*2+2,8*2)*26</t>
  </si>
  <si>
    <t>766660001</t>
  </si>
  <si>
    <t>Montáž dveřních křídel dřevěných nebo plastových otevíravých do ocelové zárubně povrchově upravených jednokřídlových, šířky do 800 mm</t>
  </si>
  <si>
    <t>1393030197</t>
  </si>
  <si>
    <t>"1.PP chodba_vstupy do nevytápěného prostoru" 2</t>
  </si>
  <si>
    <t>61173552</t>
  </si>
  <si>
    <t>dveře celodřevěné vchodové palubkové smrkové komplet plné 800x1970mm</t>
  </si>
  <si>
    <t>CS ÚRS 2020 02</t>
  </si>
  <si>
    <t>-886943524</t>
  </si>
  <si>
    <t>Poznámka k položce:_x000d_
Un,20 = 1,20 W/m2*K</t>
  </si>
  <si>
    <t>-14489887</t>
  </si>
  <si>
    <t>"do výměníku" 1</t>
  </si>
  <si>
    <t>61162098</t>
  </si>
  <si>
    <t>dveře jednokřídlé dřevotřískové protipožární EI (EW) 30 D3 povrch laminátový plné 800x1970-2100mm</t>
  </si>
  <si>
    <t>-1062778501</t>
  </si>
  <si>
    <t>766660451</t>
  </si>
  <si>
    <t>Montáž dveřních křídel dřevěných nebo plastových vchodových dveří včetně rámu do zdiva dvoukřídlových bez nadsvětlíku</t>
  </si>
  <si>
    <t>1465453352</t>
  </si>
  <si>
    <t>"vstup výměník" 1</t>
  </si>
  <si>
    <t>61144164R1</t>
  </si>
  <si>
    <t>dveře plastové vchodové dvoukřídlé otvíravé 1160x2180mm</t>
  </si>
  <si>
    <t>1126194780</t>
  </si>
  <si>
    <t>Poznámka k položce:_x000d_
Un,20 = 1,20 W/m2*K_x000d_
Šedé barvy - exteriérová strana dle vzorníku RAL_x000d_
sjednotí se s nátěrem fasády přistavku se vstupem do výměníku</t>
  </si>
  <si>
    <t>"vstup dvůr výměník" 1</t>
  </si>
  <si>
    <t>766660461</t>
  </si>
  <si>
    <t>Montáž dveřních křídel dřevěných nebo plastových vchodových dveří včetně rámu do zdiva dvoukřídlových s nadsvětlíkem</t>
  </si>
  <si>
    <t>869121935</t>
  </si>
  <si>
    <t>"dvorní u tělocvičny" 1,0</t>
  </si>
  <si>
    <t>"dvorní do schodiště" 1,0</t>
  </si>
  <si>
    <t>"dveře do dílny 01.18" 1,0</t>
  </si>
  <si>
    <t>61174184R1</t>
  </si>
  <si>
    <t>dveře dřevěné vchodové plné kazetové, profilované 2křídlé 1300x2250 mm</t>
  </si>
  <si>
    <t>-1261677842</t>
  </si>
  <si>
    <t>Poznámka k položce:_x000d_
Un,20 = 1,20 W/m2*K_x000d_
konstrukční , materiálové, povrchové požadavky viz PD arch. Kondr</t>
  </si>
  <si>
    <t>61174185R1</t>
  </si>
  <si>
    <t xml:space="preserve">dveře dřevěné vchodové plné kazetové 2křídlé 1500x2600mm </t>
  </si>
  <si>
    <t>-1424352000</t>
  </si>
  <si>
    <t>611741850R3</t>
  </si>
  <si>
    <t xml:space="preserve">dveře dřevěné vchodové plné kazetové 2křídlé 1300x2500mm </t>
  </si>
  <si>
    <t>-2095210904</t>
  </si>
  <si>
    <t>Poznámka k položce:_x000d_
Un,20 = 1,20 W/m2*K_x000d_
konstrukční , materiálové, povrchové požadavky viz PD arch. Kondr_x000d_
do dílny 01.18_x000d_
EW30/DP3-C2_x000d_
aktivní křídlo se světlou průchozí šířkou 800 mm_x000d_
bezbariérové vybavení, samozavírač se zpožďovačem zavírání a posilovačem otevírání_x000d_
z lepených dřevěných profilů euro, kování klika/klika, vložka cylindrická_x000d_
barva cherry_x000d_
-D6-</t>
  </si>
  <si>
    <t>766671004</t>
  </si>
  <si>
    <t>Montáž střešních oken dřevěných nebo plastových kyvných, výklopných/kyvných s okenním rámem a lemováním, s plisovaným límcem, s napojením na krytinu do krytiny ploché, rozměru 78 x 118 cm</t>
  </si>
  <si>
    <t>1687091833</t>
  </si>
  <si>
    <t>61124498</t>
  </si>
  <si>
    <t>okno střešní dřevěné kyvné, izolační trojsklo 78x118cm, Uw=1,1W/m2K Al oplechování</t>
  </si>
  <si>
    <t>194927347</t>
  </si>
  <si>
    <t>61124163</t>
  </si>
  <si>
    <t>lemování střešních oken 78x118cm</t>
  </si>
  <si>
    <t>1270704049</t>
  </si>
  <si>
    <t>61124233</t>
  </si>
  <si>
    <t>manžeta z parotěsné fólie pro střešní okno 78x118cm</t>
  </si>
  <si>
    <t>-129290498</t>
  </si>
  <si>
    <t>61124233R1</t>
  </si>
  <si>
    <t>manžeta hydroizolační pro střešní okno 78x118cm</t>
  </si>
  <si>
    <t>-456400432</t>
  </si>
  <si>
    <t>61124060</t>
  </si>
  <si>
    <t>zateplovací sada střešních oken rám 78x118cm</t>
  </si>
  <si>
    <t>sada</t>
  </si>
  <si>
    <t>123652427</t>
  </si>
  <si>
    <t>61124060R1</t>
  </si>
  <si>
    <t xml:space="preserve">Ostění  střešních oken rám 78x118cm</t>
  </si>
  <si>
    <t>399703029</t>
  </si>
  <si>
    <t>766691914</t>
  </si>
  <si>
    <t>Ostatní práce vyvěšení nebo zavěšení křídel s případným uložením a opětovným zavěšením po provedení stavebních změn dřevěných dveřních, plochy do 2 m2</t>
  </si>
  <si>
    <t>1312850652</t>
  </si>
  <si>
    <t>766692922</t>
  </si>
  <si>
    <t>Ostatní práce výměna dřevěných parapetních desek šířky přes 300 mm, délky přes 1000 do 1600 mm</t>
  </si>
  <si>
    <t>-1491116485</t>
  </si>
  <si>
    <t>72*1,5</t>
  </si>
  <si>
    <t>60794107</t>
  </si>
  <si>
    <t>parapet dřevotřískový vnitřní povrch laminátový š 500mm</t>
  </si>
  <si>
    <t>1110015680</t>
  </si>
  <si>
    <t>60794109</t>
  </si>
  <si>
    <t>parapet dřevotřískový vnitřní povrch laminátový š 600mm</t>
  </si>
  <si>
    <t>-291702201</t>
  </si>
  <si>
    <t>766694112</t>
  </si>
  <si>
    <t>Montáž ostatních truhlářských konstrukcí parapetních desek dřevěných nebo plastových šířky do 300 mm, délky přes 1000 do 1600 mm</t>
  </si>
  <si>
    <t>-1299468663</t>
  </si>
  <si>
    <t>"1.NP-překlady okenních překladů" 6</t>
  </si>
  <si>
    <t>60794103</t>
  </si>
  <si>
    <t>parapet dřevotřískový vnitřní povrch laminátový š 300mm</t>
  </si>
  <si>
    <t>886870729</t>
  </si>
  <si>
    <t>766694121</t>
  </si>
  <si>
    <t>Montáž ostatních truhlářských konstrukcí parapetních desek dřevěných nebo plastových šířky přes 300 mm, délky do 1000 mm</t>
  </si>
  <si>
    <t>638255009</t>
  </si>
  <si>
    <t>123409405</t>
  </si>
  <si>
    <t>766694122</t>
  </si>
  <si>
    <t>Montáž ostatních truhlářských konstrukcí parapetních desek dřevěných nebo plastových šířky přes 300 mm, délky přes 1000 do 1600 mm</t>
  </si>
  <si>
    <t>-1995410042</t>
  </si>
  <si>
    <t>178424370</t>
  </si>
  <si>
    <t>998766103</t>
  </si>
  <si>
    <t>Přesun hmot pro konstrukce truhlářské stanovený z hmotnosti přesunovaného materiálu vodorovná dopravní vzdálenost do 50 m v objektech výšky přes 12 do 24 m</t>
  </si>
  <si>
    <t>1349960731</t>
  </si>
  <si>
    <t>767122111</t>
  </si>
  <si>
    <t>Montáž stěn a příček s výplní drátěnou sítí spojených šroubováním</t>
  </si>
  <si>
    <t>-1948688879</t>
  </si>
  <si>
    <t>767122811</t>
  </si>
  <si>
    <t>Demontáž stěn a příček s výplní z drátěné sítě šroubovaných</t>
  </si>
  <si>
    <t>552416214</t>
  </si>
  <si>
    <t>"koje v šatně v 1.NP pro zajištění provedení podřezání stěn"</t>
  </si>
  <si>
    <t>6,00*10</t>
  </si>
  <si>
    <t>767610116</t>
  </si>
  <si>
    <t>Montáž oken jednoduchých z hliníkových nebo ocelových profilů na polyuretanovou pěnu pevných do zdiva, plochy přes 0,6 do 1,5 m2</t>
  </si>
  <si>
    <t>658273082</t>
  </si>
  <si>
    <t xml:space="preserve">"1.NP - 5" 0,90*0,90*2,0 </t>
  </si>
  <si>
    <t xml:space="preserve">"1.NP - 5" 0,90*1,45*2,0 </t>
  </si>
  <si>
    <t>"1.NP - 4" 1,30*0,90*5</t>
  </si>
  <si>
    <t>55341001</t>
  </si>
  <si>
    <t>okno Al s fixním zasklením trojsklo do plochy 1m2</t>
  </si>
  <si>
    <t>-160618934</t>
  </si>
  <si>
    <t>Poznámka k položce:_x000d_
Uw= 0,90 W/m2*K_x000d_
EI45/DP1_x000d_
povrchová úprava, proporční členění viz PD arch.Kondr</t>
  </si>
  <si>
    <t>55341003</t>
  </si>
  <si>
    <t>okno Al s fixním zasklením trojsklo přes plochu 1m2 do v 1,5m</t>
  </si>
  <si>
    <t>-1200976044</t>
  </si>
  <si>
    <t>767610117</t>
  </si>
  <si>
    <t>Montáž oken jednoduchých z hliníkových nebo ocelových profilů na polyuretanovou pěnu pevných do zdiva, plochy přes 1,5 do 2,5 m2</t>
  </si>
  <si>
    <t>947754724</t>
  </si>
  <si>
    <t>"1.NP-4" 1,3*1,45*4</t>
  </si>
  <si>
    <t>55341005</t>
  </si>
  <si>
    <t>okno Al s fixním zasklením trojsklo přes plochu 1m2 v 1,5-2,5m</t>
  </si>
  <si>
    <t>-1539188050</t>
  </si>
  <si>
    <t>767610118</t>
  </si>
  <si>
    <t>Montáž oken jednoduchých z hliníkových nebo ocelových profilů na polyuretanovou pěnu pevných do zdiva, plochy přes 2,5 m2</t>
  </si>
  <si>
    <t>2010729490</t>
  </si>
  <si>
    <t>"1.NP - 2a" 1,3*2,8</t>
  </si>
  <si>
    <t>55341007</t>
  </si>
  <si>
    <t>okno Al s fixním zasklením trojsklo přes plochu 1m2 přes v 2,5m</t>
  </si>
  <si>
    <t>-1775999314</t>
  </si>
  <si>
    <t>767995111</t>
  </si>
  <si>
    <t>Montáž ostatních atypických zámečnických konstrukcí hmotnosti do 5 kg</t>
  </si>
  <si>
    <t>-1045002815</t>
  </si>
  <si>
    <t>"trny pro kotvení překladů porobetonových 1.NP"16,0*0,25</t>
  </si>
  <si>
    <t>30902001</t>
  </si>
  <si>
    <t>šroub metrický 5.8 částečný závit šestihranná hlava M20x140mm</t>
  </si>
  <si>
    <t>-1307649193</t>
  </si>
  <si>
    <t>-1279781272</t>
  </si>
  <si>
    <t>786</t>
  </si>
  <si>
    <t>Dokončovací práce - čalounické úpravy</t>
  </si>
  <si>
    <t>786624121</t>
  </si>
  <si>
    <t>Montáž zastiňujících žaluzií lamelových do oken zdvojených otevíravých, sklápěcích nebo vyklápěcích kovových</t>
  </si>
  <si>
    <t>118407085</t>
  </si>
  <si>
    <t>(1,0*2,8)*26</t>
  </si>
  <si>
    <t>(1,30*2,8)*46</t>
  </si>
  <si>
    <t>1,6*1,8</t>
  </si>
  <si>
    <t>55346200</t>
  </si>
  <si>
    <t>žaluzie horizontální interiérové</t>
  </si>
  <si>
    <t>-777891346</t>
  </si>
  <si>
    <t>-1354321384</t>
  </si>
  <si>
    <t>"práce nespecifikované" 256</t>
  </si>
  <si>
    <t>03 - Výměna osvětlení</t>
  </si>
  <si>
    <t xml:space="preserve"> </t>
  </si>
  <si>
    <t>Jaroslav Jílek</t>
  </si>
  <si>
    <t>1 - osvětlení</t>
  </si>
  <si>
    <t>2 - vedlejší a ostatní položky zařízení elektroinstalace - osvětlení</t>
  </si>
  <si>
    <t>osvětlení</t>
  </si>
  <si>
    <t>1,001</t>
  </si>
  <si>
    <t>Dodávka a montáž kompletních LED svítidel</t>
  </si>
  <si>
    <t>Poznámka k položce:_x000d_
všeobecná položka pro celkovou výměnu svítidel na nové LED bez konkrétní specifikace</t>
  </si>
  <si>
    <t>1,002</t>
  </si>
  <si>
    <t>Dodávka a montáž kompletních LED svítidel učeben 40W, 3800 lm, Ra80, IP20</t>
  </si>
  <si>
    <t>Poznámka k položce:_x000d_
Dodávka a montáž svítidel učeben 03.07 a 03.08 - osvětlení učebny</t>
  </si>
  <si>
    <t>1,0021</t>
  </si>
  <si>
    <t>Dodávka a montáž kompletních LED svítidel učeben 2X41W, 5200 lm, Ra80,4000K, IP20</t>
  </si>
  <si>
    <t>-1832117610</t>
  </si>
  <si>
    <t>Poznámka k položce:_x000d_
Dodávka a montáž svítidel cvičná kuchyňka 3.NP</t>
  </si>
  <si>
    <t>1,0022</t>
  </si>
  <si>
    <t>Dodávka a montáž kompletních LED svítidel učeben 2X26W, 3200 lm, Ra80,4000K, IP20</t>
  </si>
  <si>
    <t>1909015051</t>
  </si>
  <si>
    <t>Poznámka k položce:_x000d_
Dodávka a montáž svítidel dílna pracovního vyučování 1.NP</t>
  </si>
  <si>
    <t>1,0023</t>
  </si>
  <si>
    <t>Dodávka a montáž kompletních LED svítidel 2X37W, 4300 lm, Ra80,4000K, IP20</t>
  </si>
  <si>
    <t>-796696778</t>
  </si>
  <si>
    <t>Poznámka k položce:_x000d_
Dodávka a montáž svítidel vrátnice 1.NP</t>
  </si>
  <si>
    <t>1,003</t>
  </si>
  <si>
    <t>Dodávka a montáž kompletních LED svítidel - asymetrické 35W, 4500 lm, IP20, Ra80</t>
  </si>
  <si>
    <t>Poznámka k položce:_x000d_
Dodávka a montáž svítidel učeben 03.07 a 03.08 - osvětlení tabulí</t>
  </si>
  <si>
    <t>1,004</t>
  </si>
  <si>
    <t>D+M Ostatní spojovače a upevňovací materiál vč. instalece - kryty, apod.</t>
  </si>
  <si>
    <t>1,005</t>
  </si>
  <si>
    <t>Odpojení a demontáž stávajících žárovkových svítidel 75W</t>
  </si>
  <si>
    <t>1,006</t>
  </si>
  <si>
    <t>Odpojení a demontáž stávajících žárovkových svítidel 60W</t>
  </si>
  <si>
    <t>1,007</t>
  </si>
  <si>
    <t>Odpojení a demontáž stávajících zářivkových svítidel 1x36W</t>
  </si>
  <si>
    <t>1,008</t>
  </si>
  <si>
    <t>Odpojení a demontáž stávajících zářivkových svítidel 2x36W</t>
  </si>
  <si>
    <t>1,009</t>
  </si>
  <si>
    <t>Odpojení a demontáž stávajících zářivkových svítidel 4x36W</t>
  </si>
  <si>
    <t>1,010</t>
  </si>
  <si>
    <t>Odpojení a demontáž stávajících zářivkových svítidel 2x58W</t>
  </si>
  <si>
    <t>1,011</t>
  </si>
  <si>
    <t>Odpojení a demontáž stávajících svítidlel DZ 11W</t>
  </si>
  <si>
    <t>1,012</t>
  </si>
  <si>
    <t>Odpojení a demontáž stávajících svítidel 40W</t>
  </si>
  <si>
    <t>1,013</t>
  </si>
  <si>
    <t>Zaměření skutečného stavu elektroinstalace - osvětlení, včetně ovládání.</t>
  </si>
  <si>
    <t>1,014</t>
  </si>
  <si>
    <t>Dopojení a úprava kabelových rozvodů osvětlení, včetně případné osazení lišt</t>
  </si>
  <si>
    <t>vedlejší a ostatní položky zařízení elektroinstalace - osvětlení</t>
  </si>
  <si>
    <t>2,001</t>
  </si>
  <si>
    <t>Zřízení a odstranění pracovní podlahy dle montáže, např. lešení, pomocné lešení, práce na žebříku, práce na plošině atd. - dle potřeb montáže elektro části</t>
  </si>
  <si>
    <t>2,002</t>
  </si>
  <si>
    <t>Zprovoznění, seřízení a vyzkoušení zařízení spojené s elektroinstalací - výměnou osvětlení</t>
  </si>
  <si>
    <t>hod.</t>
  </si>
  <si>
    <t>Poznámka k položce:_x000d_
Před předáním. Vyhotovení zápisu s popisem postupu zprovoznění, výsledků seřízení, výsledků zkoušek, atd. Zařízení musí být před předáním bez závad.</t>
  </si>
  <si>
    <t>2,003</t>
  </si>
  <si>
    <t>Ostatní zůčtovatelný drobný, pomocný, doplňkový a ostatní materiál , v potřebném rozsahu pro řádné dokončení díla.Především materiál, výrobky a zařízení vyplývající z návodů výrobců dodavatelem zvolených a na stavbu dodaných materiálů, výrobků a zařízení (např. zohledňuje skutečná doporučení a požadavky výrobců vůči zadávací dokumentaci, kde konkrétní výrobky nemohou být deklarovány). Dále náklady na přizpůsobování instalovaných materiálů, výrobků a zařízení ostatním technickým zařízením stavby i její stavební části, atd. Také se jedná o veškerý a většinou běžný drobný materiál jako jsou např. šroubení, těsnění, spojovací materiál, atd. Dále se jedná o další náklady na materiál, výrobky a zařízení vyplývající z uplatňování vlastních firemních pracovních, montážních a stavebních postupů, tedy na uplatnění firemního know-how zhotovitele, které např. může být odchylné od postupů jiných firem nebo běžných postupů a vyžaduje vyšší náklady než je obvyklé. Dále je to veškerý ostatní materiál a výrobky potřebné pro řádné dokončení díla tak, aby dodavatel mohl např. naplnit svoje povinnost dle NOZ. Při tomto se mimo jiné vychází z toho, že dodavatel je odborná firma a má tzv. „odpovědnost profesionála“ např. dle §5, odst. 1 nebo §2912, odst. 2, atd. zákona č. 89/2012 Sb. vše dle zákona č. 89/2012 Sb. (tzv. NOZ),</t>
  </si>
  <si>
    <t>2,004</t>
  </si>
  <si>
    <t>Elektro část celého zařízení, musí být prohlédnuto, přeměřeno, vyzkoušeno a bude podle této vyhlášky vypracována zpráva o výchozí revizi elektroinstalace včetně upravy rozvaděčů.</t>
  </si>
  <si>
    <t>Poznámka k položce:_x000d_
Po dokončení výstavby musí být elektroinstalace podle vyhlášky 73/2010 Sb. část 2 prohlédnuta, přeměřena, vyzkoušena a bude podle této vyhlášky vypracována zpráva o výchozí revizi elektroinstalace. Součástí výchozí revize bude revizní zpráva s konstatováním, že zařízení je schopné bezpečného provozu. Zařízení před předáním díla musí být bezpečné bez závad. Výchozí revize musí být provedena před tím, než je stavba uvedena do provozu a připojena na veřejnou elektrizační síť. Účelem této činnosti je ověření, zda jsou splněny požadavky ČSN 33 2000-6 a ČSN 33 1500.</t>
  </si>
  <si>
    <t>2,005</t>
  </si>
  <si>
    <t>Osvědčení bezpečnosti dle přílohy č. 2, vyhl. č. 73/2010 Sb. - vyhláška o vyhrazených elektrických zařízeních</t>
  </si>
  <si>
    <t>Poznámka k položce:_x000d_
Dle přílohy č. 2 vyhl. č. 73/2010 Sb. včetně vystavení zprávy o revizi s deklarací bezpečného provozu bez závad. Včetně provedení kontroly dle zařazení do tříd a skupin k § 2. odst.2 Vyprcuje revizní technik spolu i instektorem - TIČR.</t>
  </si>
  <si>
    <t>2,006</t>
  </si>
  <si>
    <t>D+M Popisy a označení rozvodů a zařízení</t>
  </si>
  <si>
    <t>Poznámka k položce:_x000d_
Popisy a označení především rozvodů systému, tak aby byla umožněna snadná orientace v el. zařízení pro obsluhu, údržbu a servis.</t>
  </si>
  <si>
    <t>2,007</t>
  </si>
  <si>
    <t>Likvidace odpadů - kompletní systém sběru, třídění, odvozu a likvidace odpadu v souladu se zák. č.185/2001 Sb. v platném znění a vyhl. č.381/2001 Sb. v platném znění</t>
  </si>
  <si>
    <t>Poznámka k položce:_x000d_
Kompletní systém sběru, třídění, odvozu a likvidace odpadu v souladu se zák. č.185/2001 Sb. v platném znění a vyhl. č.381/2001 Sb. v platném znění</t>
  </si>
  <si>
    <t>2,008</t>
  </si>
  <si>
    <t>Závěrečný úklid-Provedení komplexního úklidu po provádění vytápění na úroveň min. původního stavu v návaznosti na likvidaci odpadů a úklid celé stavby</t>
  </si>
  <si>
    <t>Poznámka k položce:_x000d_
Provedení komplexního úklidu po stavbě na úroveň min. původního stavu v návaznosti na likvidaci odpadů</t>
  </si>
  <si>
    <t>2,009</t>
  </si>
  <si>
    <t>Koordinační činnost</t>
  </si>
  <si>
    <t>2,010</t>
  </si>
  <si>
    <t>Doprava</t>
  </si>
  <si>
    <t>2,011</t>
  </si>
  <si>
    <t>Stavební přípomoci pro elektro část - výměna osvětlení</t>
  </si>
  <si>
    <t>04 -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</si>
  <si>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</si>
  <si>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</si>
  <si>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</si>
  <si>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</si>
  <si>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</si>
  <si>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</si>
  <si>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338991111R1</t>
  </si>
  <si>
    <t>Oplocení staveniště</t>
  </si>
  <si>
    <t>236585890</t>
  </si>
  <si>
    <t xml:space="preserve">Poznámka k položce:_x000d_
Oplocení výšky 2,0 m mobilní délka 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</si>
  <si>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</si>
  <si>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</si>
  <si>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</si>
  <si>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</si>
  <si>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</si>
  <si>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</si>
  <si>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1024</t>
  </si>
  <si>
    <t>-1191963420</t>
  </si>
  <si>
    <t>Poznámka k položce:_x000d_
Náklady na ověření stavu nepřístupných konstrukcí v době zpracování PD a nutné znalosti jejich stavu s ohledem na navržené stavební úpravy zejménan pro ověření prostorové polohy stávající rozvodů TZB a stavu a geometrii stávajících konstrukcí stavby</t>
  </si>
  <si>
    <t>013203000R1</t>
  </si>
  <si>
    <t>Dokumentace realizační, výrobní, montážní</t>
  </si>
  <si>
    <t>-545029001</t>
  </si>
  <si>
    <t>Poznámka k položce:_x000d_
Obsahem dokumentace bude zejména určení konkrétních výrobků, které hodlá zhotovitel použít při realizaci stavby. Tato dokumentace bude předložena zadavateli VZ ke kontrole splnění požadavků zadávací dokumentace._x000d_
Dále bude obsahovat montážní a výrobní detaily konstrukcí, zařízení a technického vybavení.</t>
  </si>
  <si>
    <t>013254000</t>
  </si>
  <si>
    <t>Průzkumné, geodetické a projektové práce projektové práce dokumentace stavby (výkresová a textová) skutečného provedení stavby</t>
  </si>
  <si>
    <t>CS ÚRS 2020 01</t>
  </si>
  <si>
    <t>1609498297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</si>
  <si>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</si>
  <si>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</si>
  <si>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</si>
  <si>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</si>
  <si>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</si>
  <si>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-1547583664</t>
  </si>
  <si>
    <t xml:space="preserve"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ZOV_x000d_
</t>
  </si>
  <si>
    <t>031002000</t>
  </si>
  <si>
    <t>Hlavní tituly průvodních činností a nákladů zařízení staveniště související (přípravné) práce</t>
  </si>
  <si>
    <t>-834439004</t>
  </si>
  <si>
    <t xml:space="preserve">Poznámka k položce:_x000d_
•	Identifikace rizik ■ proces zjišťování zdrojů nebezpečí, jejich velikosti, charakteru a umístění._x000d_
•	Součinnost při zpracování , revizi či doplnění plánu BOZP_x000d_
</t>
  </si>
  <si>
    <t>032603000</t>
  </si>
  <si>
    <t>Zařízení staveniště vybavení staveniště ostatní náklady</t>
  </si>
  <si>
    <t>-632774002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</si>
  <si>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</si>
  <si>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</si>
  <si>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</si>
  <si>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221273640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</si>
  <si>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</si>
  <si>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034503000</t>
  </si>
  <si>
    <t>Informační tabule na staveništi</t>
  </si>
  <si>
    <t>917669793</t>
  </si>
  <si>
    <t>Poznámka k položce:_x000d_
rozměry a grafické pojednání dle požadavku objednatele v zadávácí dokumentaci</t>
  </si>
  <si>
    <t>043103000</t>
  </si>
  <si>
    <t>Zkoušky bez rozlišení</t>
  </si>
  <si>
    <t>1396120956</t>
  </si>
  <si>
    <t xml:space="preserve">Poznámka k položce:_x000d_
Provedení veškerých zkoušek dle platných ČSN pro prováděné práce případně stanovené v zadávací dokumentaci_x000d_
Zkoušky a revize všech součástí stavby tak,aby byla zajištěna její plná funkčnost_x000d_
Zejména statická zkouška pláně a konstrukčních vrstev chodníku Edef,2_x000d_
</t>
  </si>
  <si>
    <t>VRN5</t>
  </si>
  <si>
    <t>Finanční náklady</t>
  </si>
  <si>
    <t>051002000</t>
  </si>
  <si>
    <t xml:space="preserve">Hlavní tituly průvodních činností a nákladů finanční náklady pojistné_x000d_
</t>
  </si>
  <si>
    <t>-396135609</t>
  </si>
  <si>
    <t>Poznámka k položce:_x000d_
Poplatky za pojištění stavby požadované v zadávací dokumentaci</t>
  </si>
  <si>
    <t>053002000</t>
  </si>
  <si>
    <t>Správní a místní poplatky</t>
  </si>
  <si>
    <t>1184621575</t>
  </si>
  <si>
    <t>056002000</t>
  </si>
  <si>
    <t>Hlavní tituly průvodních činností a nákladů finanční náklady bankovní záruka</t>
  </si>
  <si>
    <t>1647032624</t>
  </si>
  <si>
    <t>Poznámka k položce:_x000d_
Poplatky za bankovní záruky požadované v zadávací dokumentaci</t>
  </si>
  <si>
    <t>VRN7</t>
  </si>
  <si>
    <t>Provozní vlivy</t>
  </si>
  <si>
    <t>070001000</t>
  </si>
  <si>
    <t>Základní rozdělení průvodních činností a nákladů provozní vlivy</t>
  </si>
  <si>
    <t>1103016695</t>
  </si>
  <si>
    <t xml:space="preserve">Poznámka k položce:_x000d_
Náklady spojené se zvýšením pracnosti či snížením produktivy vlivem respektování provozních vlivů z činností Základní školy </t>
  </si>
  <si>
    <t>VRN9</t>
  </si>
  <si>
    <t>Ostatní náklady</t>
  </si>
  <si>
    <t>091504000</t>
  </si>
  <si>
    <t>Ostatní náklady související s objektem náklady související s publikační činností</t>
  </si>
  <si>
    <t>1979607585</t>
  </si>
  <si>
    <t>Poznámka k položce:_x000d_
Pamětní deska - rozměry a grafické pojednání dle požadavku objednatele v zadávací dokumentaci</t>
  </si>
  <si>
    <t>091704000.2</t>
  </si>
  <si>
    <t>Náklady na údržbu</t>
  </si>
  <si>
    <t>CS ÚRS 2016 02</t>
  </si>
  <si>
    <t>-1664769422</t>
  </si>
  <si>
    <t>Poznámka k položce:_x000d_
Náklady na údržbu a čištění stávajících přístupových komunikaci (vně budovy) po dobu výstavby</t>
  </si>
  <si>
    <t>091704000R</t>
  </si>
  <si>
    <t>-785309414</t>
  </si>
  <si>
    <t>Poznámka k položce:_x000d_
Náklady na úklid stávajících přístupových komunikací (uvnitř budovy) po dobu výstavby</t>
  </si>
  <si>
    <t>092203000</t>
  </si>
  <si>
    <t>Ostatní náklady související s provozem náklady na zaškolení</t>
  </si>
  <si>
    <t>-1797789525</t>
  </si>
  <si>
    <t xml:space="preserve">Poznámka k položce:_x000d_
Zaškolení  a seznámení personálu s plánem užívání a údržby řešené části budovy dle písemného návodu předaného zhotovitelem při předání dokončené stavby</t>
  </si>
  <si>
    <t>6.000 - Neuznatelné náklady k 5.1.a</t>
  </si>
  <si>
    <t xml:space="preserve">    751 - Vzduchotechnika</t>
  </si>
  <si>
    <t>113201112</t>
  </si>
  <si>
    <t>Vytrhání obrub s vybouráním lože, s přemístěním hmot na skládku na vzdálenost do 3 m nebo s naložením na dopravní prostředek silničních ležatých</t>
  </si>
  <si>
    <t>-1442149383</t>
  </si>
  <si>
    <t>6+5</t>
  </si>
  <si>
    <t>122151101</t>
  </si>
  <si>
    <t>Odkopávky a prokopávky nezapažené strojně v hornině třídy těžitelnosti I skupiny 1 a 2 do 20 m3</t>
  </si>
  <si>
    <t>-1498296819</t>
  </si>
  <si>
    <t>"výkop pro park.stání"</t>
  </si>
  <si>
    <t>5,5*4,0*0,40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</si>
  <si>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</si>
  <si>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</si>
  <si>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1417936592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</si>
  <si>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</si>
  <si>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</si>
  <si>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-1323488755</t>
  </si>
  <si>
    <t>8,8*15 'Přepočtené koeficientem množství</t>
  </si>
  <si>
    <t>171201221</t>
  </si>
  <si>
    <t>Poplatek za uložení stavebního odpadu na skládce (skládkovné) zeminy a kamení zatříděného do Katalogu odpadů pod kódem 17 05 04</t>
  </si>
  <si>
    <t>490217834</t>
  </si>
  <si>
    <t>8,8*1,8 'Přepočtené koeficientem množství</t>
  </si>
  <si>
    <t>171251201</t>
  </si>
  <si>
    <t>Uložení sypaniny na skládky nebo meziskládky bez hutnění s upravením uložené sypaniny do předepsaného tvaru</t>
  </si>
  <si>
    <t>1416017307</t>
  </si>
  <si>
    <t>181311103</t>
  </si>
  <si>
    <t>Rozprostření a urovnání ornice v rovině nebo ve svahu sklonu do 1:5 ručně při souvislé ploše, tl. vrstvy do 200 mm</t>
  </si>
  <si>
    <t>-466969173</t>
  </si>
  <si>
    <t>181911101</t>
  </si>
  <si>
    <t>Úprava pláně vyrovnáním výškových rozdílů ručně v hornině třídy těžitelnosti I skupiny 1 a 2 bez zhutnění</t>
  </si>
  <si>
    <t>1682810282</t>
  </si>
  <si>
    <t>"kolem BB parkovacího stání" 9,5*1,0</t>
  </si>
  <si>
    <t>-809122862</t>
  </si>
  <si>
    <t>"výměna zhlaví" 118*6</t>
  </si>
  <si>
    <t>464401416</t>
  </si>
  <si>
    <t>708*0,3*0,3*0,08</t>
  </si>
  <si>
    <t>-301920074</t>
  </si>
  <si>
    <t>"Zhlaví" 0,0253*1,50*2*118*6</t>
  </si>
  <si>
    <t>-2116152098</t>
  </si>
  <si>
    <t>118*4</t>
  </si>
  <si>
    <t>2094374957</t>
  </si>
  <si>
    <t>-1587011664</t>
  </si>
  <si>
    <t>118*6</t>
  </si>
  <si>
    <t>564231111</t>
  </si>
  <si>
    <t>Podklad nebo podsyp ze štěrkopísku ŠP s rozprostřením, vlhčením a zhutněním, po zhutnění tl. 100 mm</t>
  </si>
  <si>
    <t>557826121</t>
  </si>
  <si>
    <t>564871111</t>
  </si>
  <si>
    <t>Podklad ze štěrkodrti ŠD s rozprostřením a zhutněním, po zhutnění tl. 250 mm</t>
  </si>
  <si>
    <t>500422032</t>
  </si>
  <si>
    <t>"park.stání BB" 4,50*6,0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</si>
  <si>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</si>
  <si>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</si>
  <si>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1926674591</t>
  </si>
  <si>
    <t>"BB parkovací stání" 5,5*4,0</t>
  </si>
  <si>
    <t>59245020</t>
  </si>
  <si>
    <t>dlažba tvar obdélník betonová 200x100x80mm přírodní</t>
  </si>
  <si>
    <t>-410536377</t>
  </si>
  <si>
    <t>1128792302</t>
  </si>
  <si>
    <t>"průraz do průduchu -zaústění odvětrávacího spiro potrubí"</t>
  </si>
  <si>
    <t>"1.NP - 01.04,.01.03,.01.05" 1*0,40</t>
  </si>
  <si>
    <t>"1.NP - 01.04,.01.03,.01.05 - příčky" 2*0,40</t>
  </si>
  <si>
    <t>"odvětrání 01.16,.01.17,.01.15,.01.14"1,0*0,40</t>
  </si>
  <si>
    <t>"příčky 01.16,.01.17,.01.15,.01.14"4,0*0,40</t>
  </si>
  <si>
    <t>"2.NP-02.04" 1,0*0,40</t>
  </si>
  <si>
    <t>635211131</t>
  </si>
  <si>
    <t>Násyp lehký pod podlahy s udusáním a urovnáním povrchu z perlitu</t>
  </si>
  <si>
    <t>578440134</t>
  </si>
  <si>
    <t>"vyrovnání stávajících podlah"</t>
  </si>
  <si>
    <t>519*3*0,08</t>
  </si>
  <si>
    <t>635211421</t>
  </si>
  <si>
    <t>Doplnění násypu pod podlahy a dlažby perlitem (s dodáním hmot), s udusáním a urovnáním povrchu násypu plochy jednotlivě přes 2 m2</t>
  </si>
  <si>
    <t>-104551595</t>
  </si>
  <si>
    <t>"vyrovnání násypu podlah"</t>
  </si>
  <si>
    <t>519,00*3*0,05</t>
  </si>
  <si>
    <t>914111111</t>
  </si>
  <si>
    <t>Montáž svislé dopravní značky základní velikosti do 1 m2 objímkami na sloupky nebo konzoly</t>
  </si>
  <si>
    <t>1697404307</t>
  </si>
  <si>
    <t>40445625</t>
  </si>
  <si>
    <t>informativní značky provozní IP8, IP9, IP11-IP13 500x700mm</t>
  </si>
  <si>
    <t>-1144924660</t>
  </si>
  <si>
    <t>914511112</t>
  </si>
  <si>
    <t>Montáž sloupku dopravních značek délky do 3,5 m do hliníkové patky</t>
  </si>
  <si>
    <t>2143002480</t>
  </si>
  <si>
    <t>40445225</t>
  </si>
  <si>
    <t>sloupek pro dopravní značku Zn D 60mm v 3,5m</t>
  </si>
  <si>
    <t>-344037270</t>
  </si>
  <si>
    <t>915311111</t>
  </si>
  <si>
    <t>Vodorovné značení předformovaným termoplastem dopravní značky barevné velikosti do 1 m2</t>
  </si>
  <si>
    <t>-1787179711</t>
  </si>
  <si>
    <t>"symbol BB parkovací stání"1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</si>
  <si>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</si>
  <si>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</si>
  <si>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-513979888</t>
  </si>
  <si>
    <t>5,5*2+4,0*2</t>
  </si>
  <si>
    <t>59217031</t>
  </si>
  <si>
    <t>obrubník betonový silniční 1000x150x250mm</t>
  </si>
  <si>
    <t>-244432145</t>
  </si>
  <si>
    <t>1430462752</t>
  </si>
  <si>
    <t>519*3 "2-4.NP"</t>
  </si>
  <si>
    <t>"pro odvětrání 1.NP a 2.NP + průduchy ventilační" 21,5+21,5+5,0+5,00*3</t>
  </si>
  <si>
    <t>"půda světlovody" 32,5</t>
  </si>
  <si>
    <t>1114677827</t>
  </si>
  <si>
    <t>953845111R1</t>
  </si>
  <si>
    <t>Revize stávajícího ventilačního průduchu se zajištěním jeho funkčností pro odvod znečištěného vzduchu</t>
  </si>
  <si>
    <t>-1618810777</t>
  </si>
  <si>
    <t>Poznámka k položce:_x000d_
prověření funkčností stávajícího ventilačního průduchu_x000d_
s nutným otevřením průduchu pro zajištění jeho vyčištění a zpětným zapravením</t>
  </si>
  <si>
    <t>"1.NP - 01.04,.01.03,.01.05" 22,00</t>
  </si>
  <si>
    <t>"1.NP_odvětrání 01.16,.01.17,.01.15,.01.14"22,00</t>
  </si>
  <si>
    <t>-1056962025</t>
  </si>
  <si>
    <t>965031121</t>
  </si>
  <si>
    <t>Bourání podlah z cihel bez podkladního lože, s jakoukoliv výplní spár kladených naplocho, plochy do 1 m2</t>
  </si>
  <si>
    <t>-95289583</t>
  </si>
  <si>
    <t>"prostup pro světlovody-půda" 4*1,0*1,0</t>
  </si>
  <si>
    <t>"pro výměnu zhlaví" 118,0*2,0</t>
  </si>
  <si>
    <t>965082932</t>
  </si>
  <si>
    <t>Odstranění násypu pod podlahami nebo ochranného násypu na střechách tl. do 200 mm, plochy do 2 m2</t>
  </si>
  <si>
    <t>-1095337723</t>
  </si>
  <si>
    <t>"prostup pro světlovody-půda" 4*1,0*1,0*0,18</t>
  </si>
  <si>
    <t>"pro výměnu zhlaví" 118,0*2,0*0,18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</si>
  <si>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</si>
  <si>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</si>
  <si>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2106511403</t>
  </si>
  <si>
    <t>"1.NP - 01.04,.01.03,.01.05" 1,0</t>
  </si>
  <si>
    <t>"1.NP - 01.04,.01.03,.01.05 - příčky" 2,0</t>
  </si>
  <si>
    <t>"odvětrání 01.16,.01.17,.01.15,.01.14"1,0</t>
  </si>
  <si>
    <t>"příčky 01.16,.01.17,.01.15,.01.14"4,0</t>
  </si>
  <si>
    <t>"2.NP - 02.04"1,0</t>
  </si>
  <si>
    <t>-350356966</t>
  </si>
  <si>
    <t>"tl. 450 " 6,70*0,45</t>
  </si>
  <si>
    <t>"tl.600" 15,00*0,60</t>
  </si>
  <si>
    <t>1144186493</t>
  </si>
  <si>
    <t>633292294</t>
  </si>
  <si>
    <t>12,015*1,15 'Přepočtené koeficientem množství</t>
  </si>
  <si>
    <t>1078278959</t>
  </si>
  <si>
    <t>12,015*3*2</t>
  </si>
  <si>
    <t>874576348</t>
  </si>
  <si>
    <t>Poznámka k položce:_x000d_
Musí být provedena tak, aby malta bezpečně vyplnila celou plochu spáry a zdivo nad spárou bylo aktivováno v celé styčné ploše spáry</t>
  </si>
  <si>
    <t>12,015*0,03</t>
  </si>
  <si>
    <t>1975184731</t>
  </si>
  <si>
    <t>75498682</t>
  </si>
  <si>
    <t>838097301</t>
  </si>
  <si>
    <t>1163625530</t>
  </si>
  <si>
    <t>1054641257</t>
  </si>
  <si>
    <t>219,389*30 'Přepočtené koeficientem množství</t>
  </si>
  <si>
    <t>1569752657</t>
  </si>
  <si>
    <t>-1792808317</t>
  </si>
  <si>
    <t>1053304088</t>
  </si>
  <si>
    <t>"kapsy zhlaví" 0,3*0,30*118</t>
  </si>
  <si>
    <t>-598239354</t>
  </si>
  <si>
    <t>10,62*1,05 'Přepočtené koeficientem množství</t>
  </si>
  <si>
    <t>713392611</t>
  </si>
  <si>
    <t>Montáž izolace tepelné těles - doplňky a konstrukční součásti vyplnění prostorů pásy nebo jinými vláknitými materiály</t>
  </si>
  <si>
    <t>-167123139</t>
  </si>
  <si>
    <t>"prostupy strop - kolem světlovodů" 4*0,60*0,60*4*2*0,15</t>
  </si>
  <si>
    <t>63141194</t>
  </si>
  <si>
    <t xml:space="preserve">deska tepelně izolační minerální do šikmých střech a stěn  λ=0,036-0,037 tl 160mm</t>
  </si>
  <si>
    <t>-1097668736</t>
  </si>
  <si>
    <t>"prostupy strop - kolem světlovodů" 4*0,60*0,60*4*2</t>
  </si>
  <si>
    <t>11,52*1,05 'Přepočtené koeficientem množství</t>
  </si>
  <si>
    <t>1731255353</t>
  </si>
  <si>
    <t>727111119R1</t>
  </si>
  <si>
    <t>Prostup světlovod D 630 mm stropem tl 60 cm požární odolnost EI 45 tmelem</t>
  </si>
  <si>
    <t>872617751</t>
  </si>
  <si>
    <t>741135001R1</t>
  </si>
  <si>
    <t>Zapojení ventilátoru</t>
  </si>
  <si>
    <t>1400346052</t>
  </si>
  <si>
    <t>Poznámka k položce:_x000d_
včetně kabelového přívodu s napojení na stávající el. rozvod, včetně regulace pro zajištění požadované výměny vzduchu odvětrávaných prostorů</t>
  </si>
  <si>
    <t>"1.NP - 01.04,.01.03,.01.05" 1</t>
  </si>
  <si>
    <t>"2.NP - 02.04" 1,0</t>
  </si>
  <si>
    <t>751</t>
  </si>
  <si>
    <t>Vzduchotechnika</t>
  </si>
  <si>
    <t>751111131</t>
  </si>
  <si>
    <t>Montáž ventilátoru axiálního nízkotlakého potrubního základního, průměru do 200 mm</t>
  </si>
  <si>
    <t>-1362878257</t>
  </si>
  <si>
    <t>"2.NP- 02.04" 1,0</t>
  </si>
  <si>
    <t>42914103</t>
  </si>
  <si>
    <t>ventilátor axiální potrubní skříň z plastu průtok 200m3/h IP44 25W D 125mm</t>
  </si>
  <si>
    <t>-2082176055</t>
  </si>
  <si>
    <t>Poznámka k položce:_x000d_
1.NP - 01.04,.01.03,.01.05</t>
  </si>
  <si>
    <t>42914102</t>
  </si>
  <si>
    <t>ventilátor axiální potrubní skříň z plastu průtok 120m3/h IP44 13W D100mm</t>
  </si>
  <si>
    <t>-1153084014</t>
  </si>
  <si>
    <t>Poznámka k položce:_x000d_
odvětrání 01.16,.01.17,.01.15,.01.14</t>
  </si>
  <si>
    <t>42914101</t>
  </si>
  <si>
    <t>ventilátor axiální potrubní skříň z plastu průtok 100m3/h IP44 13W D 100mm</t>
  </si>
  <si>
    <t>1528073830</t>
  </si>
  <si>
    <t>Poznámka k položce:_x000d_
2.NP - 02.04</t>
  </si>
  <si>
    <t>751322011</t>
  </si>
  <si>
    <t>Montáž talířových ventilů, anemostatů, dýz talířového ventilu, průměru do 100 mm</t>
  </si>
  <si>
    <t>-795283963</t>
  </si>
  <si>
    <t>"1.NP - 01.04,.01.03,.01.05" 4</t>
  </si>
  <si>
    <t>"odvětrání 01.16,.01.17,.01.15,.01.14"5,0</t>
  </si>
  <si>
    <t>42972201</t>
  </si>
  <si>
    <t>talířový ventil pro přívod a odvod vzduchu plastový D 100mm</t>
  </si>
  <si>
    <t>2066244403</t>
  </si>
  <si>
    <t>751510041</t>
  </si>
  <si>
    <t>Vzduchotechnické potrubí z pozinkovaného plechu kruhové, trouba spirálně vinutá bez příruby, průměru do 100 mm</t>
  </si>
  <si>
    <t>1734502907</t>
  </si>
  <si>
    <t>"odvětrání 01.16,.01.17,.01.15,.01.14"</t>
  </si>
  <si>
    <t>"100" 3,00</t>
  </si>
  <si>
    <t>751510042</t>
  </si>
  <si>
    <t>Vzduchotechnické potrubí z pozinkovaného plechu kruhové, trouba spirálně vinutá bez příruby, průměru přes 100 do 200 mm</t>
  </si>
  <si>
    <t>1559182375</t>
  </si>
  <si>
    <t>"odvětrání 01.04, 01.03, 01.05"</t>
  </si>
  <si>
    <t>"125" 4,60+2,50+0,50</t>
  </si>
  <si>
    <t>"125" 6,20+0,50</t>
  </si>
  <si>
    <t>-151574593</t>
  </si>
  <si>
    <t>"zhlaví" 118*6</t>
  </si>
  <si>
    <t>-744176128</t>
  </si>
  <si>
    <t>118*0,40*6</t>
  </si>
  <si>
    <t>-298173213</t>
  </si>
  <si>
    <t>118*6*2/100</t>
  </si>
  <si>
    <t>-227992153</t>
  </si>
  <si>
    <t>1180*6*2/100</t>
  </si>
  <si>
    <t>-1013898752</t>
  </si>
  <si>
    <t>"podlaha na půdě, sklad topeny" 155,0</t>
  </si>
  <si>
    <t>762511242</t>
  </si>
  <si>
    <t>Podlahové konstrukce podkladové z dřevoštěpkových desek OSB jednovrstvých šroubovaných na sraz, tloušťky desky 12 mm</t>
  </si>
  <si>
    <t>891114580</t>
  </si>
  <si>
    <t>"nová podlaha na násypu 2* 12,5"</t>
  </si>
  <si>
    <t>519*3*2</t>
  </si>
  <si>
    <t>-1958336965</t>
  </si>
  <si>
    <t>519,00*3 "všechna 3 podlaží"</t>
  </si>
  <si>
    <t>"prostup pro světlovody" 4*1,0*1,0*2</t>
  </si>
  <si>
    <t>-153375737</t>
  </si>
  <si>
    <t>-1252680406</t>
  </si>
  <si>
    <t>"pro úpravu zhlaví"</t>
  </si>
  <si>
    <t>118*2,00*4</t>
  </si>
  <si>
    <t>"prostup pro světlovody" 4*1,0*1,0*2-(0,6)^2*4*2</t>
  </si>
  <si>
    <t>-27256435</t>
  </si>
  <si>
    <t>949,12*0,032</t>
  </si>
  <si>
    <t>30,372*1,1 'Přepočtené koeficientem množství</t>
  </si>
  <si>
    <t>1583231117</t>
  </si>
  <si>
    <t xml:space="preserve">"pro  úpravu zhlaví"</t>
  </si>
  <si>
    <t>-149093517</t>
  </si>
  <si>
    <t>"strop zhlaví" 118*1,5*4</t>
  </si>
  <si>
    <t>230542453</t>
  </si>
  <si>
    <t>118,0*2,00*4</t>
  </si>
  <si>
    <t>-414587442</t>
  </si>
  <si>
    <t>-932715155</t>
  </si>
  <si>
    <t>162624718</t>
  </si>
  <si>
    <t>763131411</t>
  </si>
  <si>
    <t>Podhled ze sádrokartonových desek dvouvrstvá zavěšená spodní konstrukce z ocelových profilů CD, UD jednoduše opláštěná deskou standardní A, tl. 12,5 mm, bez izolace</t>
  </si>
  <si>
    <t>892087293</t>
  </si>
  <si>
    <t>"nové podhledy pod dřevěnými stropy v celém objektu"</t>
  </si>
  <si>
    <t>524+524+551+551</t>
  </si>
  <si>
    <t>-2070224822</t>
  </si>
  <si>
    <t>764213452</t>
  </si>
  <si>
    <t>Oplechování střešních prvků z pozinkovaného plechu střešního výlezu rozměru 600 x 600 mm, střechy s krytinou skládanou nebo plechovou</t>
  </si>
  <si>
    <t>1458402981</t>
  </si>
  <si>
    <t>"světlovody" 4</t>
  </si>
  <si>
    <t>-2014936850</t>
  </si>
  <si>
    <t>766660720</t>
  </si>
  <si>
    <t>Montáž dveřních doplňků větrací mřížky s vyříznutím otvoru</t>
  </si>
  <si>
    <t>-789053666</t>
  </si>
  <si>
    <t>"odvětrání 01.16,.01.17,.01.15,.01.14"4,0</t>
  </si>
  <si>
    <t>"2.NP-0,2.04" 1,0</t>
  </si>
  <si>
    <t>55341421</t>
  </si>
  <si>
    <t>průvětrník bez klapek se sítí 150x300mm</t>
  </si>
  <si>
    <t>-100234826</t>
  </si>
  <si>
    <t>-157034388</t>
  </si>
  <si>
    <t>767330111</t>
  </si>
  <si>
    <t>Montáž tubusových světlovodů kopule s lemováním šikmá střecha</t>
  </si>
  <si>
    <t>1310335745</t>
  </si>
  <si>
    <t>Poznámka k položce:_x000d_
světlovod musí plnit požární odolnost EI45/DP1_x000d_
světlovody musí ve cvičné kuchyňce zajisit denní osvětlení v rozsahu a hodnotách které jsou stanoveny a schváleny KHS PK v části B této PD_x000d_
SOučástí ceny světlovodu musí být také jeho případné vyosení v konstrukci krovu z důvodu kolize_x000d_
konstrukce světlovodu s konstrukcí krovu - toto bude stanoveno in situ při provádění prací.</t>
  </si>
  <si>
    <t>55381327</t>
  </si>
  <si>
    <t>světlovod pro hladkou krytinu s křišťálovou kopulí, stropním difuzérem, tubus dl 625mm D 600mm</t>
  </si>
  <si>
    <t>-1040354233</t>
  </si>
  <si>
    <t>Poznámka k položce:_x000d_
difuzér skleněný_x000d_
křišťálová kopule s manžetou a příslušenstvím_x000d_
požární odolnost EI45/DP1</t>
  </si>
  <si>
    <t>55381372</t>
  </si>
  <si>
    <t>izolační prvek dvojsklo zabraňující tepelným ztrátám a kondenzaci vody v tubusu světlovodu D 600mm</t>
  </si>
  <si>
    <t>256118382</t>
  </si>
  <si>
    <t>Poznámka k položce:_x000d_
požární odolnost EI45/DP1</t>
  </si>
  <si>
    <t>55381391</t>
  </si>
  <si>
    <t>montážní sada světlovodu s difúzní fólií pro D 600mm</t>
  </si>
  <si>
    <t>-1456394142</t>
  </si>
  <si>
    <t>55381358</t>
  </si>
  <si>
    <t>tubus světlovodný dl 625mm D 600mm</t>
  </si>
  <si>
    <t>-1967590557</t>
  </si>
  <si>
    <t>Poznámka k položce:_x000d_
požární odolnost EI45/DP1_x000d_
odrazivost povrchu min.98%_x000d_
ztráta světla max. 1%</t>
  </si>
  <si>
    <t>13+13+12+10</t>
  </si>
  <si>
    <t>767330124</t>
  </si>
  <si>
    <t>Montáž tubusových světlovodů tubus, průměru přes 550 do 800 mm</t>
  </si>
  <si>
    <t>1852278535</t>
  </si>
  <si>
    <t>10,0+10,0+9,0+8,0</t>
  </si>
  <si>
    <t>767330134</t>
  </si>
  <si>
    <t>Montáž tubusových světlovodů rozptylovač světla přes 550 do 800 mm</t>
  </si>
  <si>
    <t>-1428094393</t>
  </si>
  <si>
    <t>1357323463</t>
  </si>
  <si>
    <t>1549907477</t>
  </si>
  <si>
    <t>118,0*2,0*2</t>
  </si>
  <si>
    <t>-550774885</t>
  </si>
  <si>
    <t>118,0*2,00*2</t>
  </si>
  <si>
    <t>-1011176259</t>
  </si>
  <si>
    <t>-1816465961</t>
  </si>
  <si>
    <t>776111311</t>
  </si>
  <si>
    <t>Příprava podkladu vysátí podlah</t>
  </si>
  <si>
    <t>117416949</t>
  </si>
  <si>
    <t>-1522295239</t>
  </si>
  <si>
    <t>519,00*3</t>
  </si>
  <si>
    <t>-1057799164</t>
  </si>
  <si>
    <t>776221111</t>
  </si>
  <si>
    <t>Montáž podlahovin z PVC lepením standardním lepidlem z pásů standardních</t>
  </si>
  <si>
    <t>-1070511166</t>
  </si>
  <si>
    <t>28412245</t>
  </si>
  <si>
    <t>krytina podlahová heterogenní š 1,5m tl 2mm</t>
  </si>
  <si>
    <t>916782853</t>
  </si>
  <si>
    <t>1557*1,1 'Přepočtené koeficientem množství</t>
  </si>
  <si>
    <t>1263270829</t>
  </si>
  <si>
    <t>687*3</t>
  </si>
  <si>
    <t>1256276996</t>
  </si>
  <si>
    <t>2061*1,02 'Přepočtené koeficientem množství</t>
  </si>
  <si>
    <t>-809357611</t>
  </si>
  <si>
    <t>190569738</t>
  </si>
  <si>
    <t>"L profily 1.NP - okenní výplně překlady" 0,45*0,3*8</t>
  </si>
  <si>
    <t>783801201</t>
  </si>
  <si>
    <t>Příprava podkladu omítek před provedením nátěru obroušení</t>
  </si>
  <si>
    <t>-108706950</t>
  </si>
  <si>
    <t>"pro omyvatelný náter stěn - obnova,oprava"</t>
  </si>
  <si>
    <t>55,00*2*1,5 "chodby vnitřní zateplení</t>
  </si>
  <si>
    <t>"oprava stávajících" 389,5</t>
  </si>
  <si>
    <t>783813131</t>
  </si>
  <si>
    <t>Penetrační nátěr omítek hladkých omítek hladkých, zrnitých tenkovrstvých nebo štukových stupně členitosti 1 a 2 syntetický</t>
  </si>
  <si>
    <t>1671092463</t>
  </si>
  <si>
    <t>783817121</t>
  </si>
  <si>
    <t>Krycí (ochranný ) nátěr omítek jednonásobný hladkých omítek hladkých, zrnitých tenkovrstvých nebo štukových stupně členitosti 1 a 2 syntetický</t>
  </si>
  <si>
    <t>2084822664</t>
  </si>
  <si>
    <t>783822101</t>
  </si>
  <si>
    <t>Tmelení omítek před provedením nátěru tmelem disperzním akrylátovým nebo latexovým, prasklin vlásečnicových šířky do 1 mm</t>
  </si>
  <si>
    <t>1856094226</t>
  </si>
  <si>
    <t>-259987346</t>
  </si>
  <si>
    <t>"celá škola - výměra z BIM" 2221,50*4</t>
  </si>
  <si>
    <t>-1164423922</t>
  </si>
  <si>
    <t>519*3</t>
  </si>
  <si>
    <t>101373246</t>
  </si>
  <si>
    <t>-1335284600</t>
  </si>
  <si>
    <t>-841475282</t>
  </si>
  <si>
    <t>-1754833517</t>
  </si>
  <si>
    <t>-174270984</t>
  </si>
  <si>
    <t>2081054788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</si>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</sst>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36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36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3"/>
      <c r="BS17" s="19" t="s">
        <v>39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47</v>
      </c>
      <c r="E29" s="50"/>
      <c r="F29" s="34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49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51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2019/034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Energeticky úsporná opatření ZŠ Podmostní 1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Plzeň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12. 12. 2020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Krajský úřad Plzeňského kraje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37</v>
      </c>
      <c r="AJ49" s="43"/>
      <c r="AK49" s="43"/>
      <c r="AL49" s="43"/>
      <c r="AM49" s="76" t="str">
        <f>IF(E17="","",E17)</f>
        <v>Area Projekt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35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40</v>
      </c>
      <c r="AJ50" s="43"/>
      <c r="AK50" s="43"/>
      <c r="AL50" s="43"/>
      <c r="AM50" s="76" t="str">
        <f>IF(E20="","",E20)</f>
        <v>Area Projekt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ROUND(AG55+AG63,2)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32</v>
      </c>
      <c r="AR54" s="107"/>
      <c r="AS54" s="108">
        <f>ROUND(AS55+AS63,2)</f>
        <v>0</v>
      </c>
      <c r="AT54" s="109">
        <f>ROUND(SUM(AV54:AW54),2)</f>
        <v>0</v>
      </c>
      <c r="AU54" s="110">
        <f>ROUND(AU55+AU63,5)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ROUND(AZ55+AZ63,2)</f>
        <v>0</v>
      </c>
      <c r="BA54" s="109">
        <f>ROUND(BA55+BA63,2)</f>
        <v>0</v>
      </c>
      <c r="BB54" s="109">
        <f>ROUND(BB55+BB63,2)</f>
        <v>0</v>
      </c>
      <c r="BC54" s="109">
        <f>ROUND(BC55+BC63,2)</f>
        <v>0</v>
      </c>
      <c r="BD54" s="111">
        <f>ROUND(BD55+BD63,2)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16.5" customHeight="1">
      <c r="A55" s="7"/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ROUND(AG56+SUM(AG60:AG62),2)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83</v>
      </c>
      <c r="AR55" s="121"/>
      <c r="AS55" s="122">
        <f>ROUND(AS56+SUM(AS60:AS62),2)</f>
        <v>0</v>
      </c>
      <c r="AT55" s="123">
        <f>ROUND(SUM(AV55:AW55),2)</f>
        <v>0</v>
      </c>
      <c r="AU55" s="124">
        <f>ROUND(AU56+SUM(AU60:AU62),5)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ROUND(AZ56+SUM(AZ60:AZ62),2)</f>
        <v>0</v>
      </c>
      <c r="BA55" s="123">
        <f>ROUND(BA56+SUM(BA60:BA62),2)</f>
        <v>0</v>
      </c>
      <c r="BB55" s="123">
        <f>ROUND(BB56+SUM(BB60:BB62),2)</f>
        <v>0</v>
      </c>
      <c r="BC55" s="123">
        <f>ROUND(BC56+SUM(BC60:BC62),2)</f>
        <v>0</v>
      </c>
      <c r="BD55" s="125">
        <f>ROUND(BD56+SUM(BD60:BD62),2)</f>
        <v>0</v>
      </c>
      <c r="BE55" s="7"/>
      <c r="BS55" s="126" t="s">
        <v>76</v>
      </c>
      <c r="BT55" s="126" t="s">
        <v>84</v>
      </c>
      <c r="BU55" s="126" t="s">
        <v>78</v>
      </c>
      <c r="BV55" s="126" t="s">
        <v>79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4" customFormat="1" ht="16.5" customHeight="1">
      <c r="A56" s="4"/>
      <c r="B56" s="66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ROUND(SUM(AG57:AG59),2)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89</v>
      </c>
      <c r="AR56" s="68"/>
      <c r="AS56" s="132">
        <f>ROUND(SUM(AS57:AS59),2)</f>
        <v>0</v>
      </c>
      <c r="AT56" s="133">
        <f>ROUND(SUM(AV56:AW56),2)</f>
        <v>0</v>
      </c>
      <c r="AU56" s="134">
        <f>ROUND(SUM(AU57:AU59),5)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ROUND(SUM(AZ57:AZ59),2)</f>
        <v>0</v>
      </c>
      <c r="BA56" s="133">
        <f>ROUND(SUM(BA57:BA59),2)</f>
        <v>0</v>
      </c>
      <c r="BB56" s="133">
        <f>ROUND(SUM(BB57:BB59),2)</f>
        <v>0</v>
      </c>
      <c r="BC56" s="133">
        <f>ROUND(SUM(BC57:BC59),2)</f>
        <v>0</v>
      </c>
      <c r="BD56" s="135">
        <f>ROUND(SUM(BD57:BD59),2)</f>
        <v>0</v>
      </c>
      <c r="BE56" s="4"/>
      <c r="BS56" s="136" t="s">
        <v>76</v>
      </c>
      <c r="BT56" s="136" t="s">
        <v>86</v>
      </c>
      <c r="BU56" s="136" t="s">
        <v>78</v>
      </c>
      <c r="BV56" s="136" t="s">
        <v>79</v>
      </c>
      <c r="BW56" s="136" t="s">
        <v>90</v>
      </c>
      <c r="BX56" s="136" t="s">
        <v>85</v>
      </c>
      <c r="CL56" s="136" t="s">
        <v>19</v>
      </c>
    </row>
    <row r="57" s="4" customFormat="1" ht="16.5" customHeight="1">
      <c r="A57" s="137" t="s">
        <v>91</v>
      </c>
      <c r="B57" s="66"/>
      <c r="C57" s="127"/>
      <c r="D57" s="127"/>
      <c r="E57" s="127"/>
      <c r="F57" s="128" t="s">
        <v>92</v>
      </c>
      <c r="G57" s="128"/>
      <c r="H57" s="128"/>
      <c r="I57" s="128"/>
      <c r="J57" s="128"/>
      <c r="K57" s="127"/>
      <c r="L57" s="128" t="s">
        <v>93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'01.01 - Konstrukce obvodo...'!J34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89</v>
      </c>
      <c r="AR57" s="68"/>
      <c r="AS57" s="132">
        <v>0</v>
      </c>
      <c r="AT57" s="133">
        <f>ROUND(SUM(AV57:AW57),2)</f>
        <v>0</v>
      </c>
      <c r="AU57" s="134">
        <f>'01.01 - Konstrukce obvodo...'!P117</f>
        <v>0</v>
      </c>
      <c r="AV57" s="133">
        <f>'01.01 - Konstrukce obvodo...'!J37</f>
        <v>0</v>
      </c>
      <c r="AW57" s="133">
        <f>'01.01 - Konstrukce obvodo...'!J38</f>
        <v>0</v>
      </c>
      <c r="AX57" s="133">
        <f>'01.01 - Konstrukce obvodo...'!J39</f>
        <v>0</v>
      </c>
      <c r="AY57" s="133">
        <f>'01.01 - Konstrukce obvodo...'!J40</f>
        <v>0</v>
      </c>
      <c r="AZ57" s="133">
        <f>'01.01 - Konstrukce obvodo...'!F37</f>
        <v>0</v>
      </c>
      <c r="BA57" s="133">
        <f>'01.01 - Konstrukce obvodo...'!F38</f>
        <v>0</v>
      </c>
      <c r="BB57" s="133">
        <f>'01.01 - Konstrukce obvodo...'!F39</f>
        <v>0</v>
      </c>
      <c r="BC57" s="133">
        <f>'01.01 - Konstrukce obvodo...'!F40</f>
        <v>0</v>
      </c>
      <c r="BD57" s="135">
        <f>'01.01 - Konstrukce obvodo...'!F41</f>
        <v>0</v>
      </c>
      <c r="BE57" s="4"/>
      <c r="BT57" s="136" t="s">
        <v>94</v>
      </c>
      <c r="BV57" s="136" t="s">
        <v>79</v>
      </c>
      <c r="BW57" s="136" t="s">
        <v>95</v>
      </c>
      <c r="BX57" s="136" t="s">
        <v>90</v>
      </c>
      <c r="CL57" s="136" t="s">
        <v>19</v>
      </c>
    </row>
    <row r="58" s="4" customFormat="1" ht="23.25" customHeight="1">
      <c r="A58" s="137" t="s">
        <v>91</v>
      </c>
      <c r="B58" s="66"/>
      <c r="C58" s="127"/>
      <c r="D58" s="127"/>
      <c r="E58" s="127"/>
      <c r="F58" s="128" t="s">
        <v>96</v>
      </c>
      <c r="G58" s="128"/>
      <c r="H58" s="128"/>
      <c r="I58" s="128"/>
      <c r="J58" s="128"/>
      <c r="K58" s="127"/>
      <c r="L58" s="128" t="s">
        <v>97</v>
      </c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0">
        <f>'01.02 - Konstrukce k nevy...'!J34</f>
        <v>0</v>
      </c>
      <c r="AH58" s="127"/>
      <c r="AI58" s="127"/>
      <c r="AJ58" s="127"/>
      <c r="AK58" s="127"/>
      <c r="AL58" s="127"/>
      <c r="AM58" s="127"/>
      <c r="AN58" s="130">
        <f>SUM(AG58,AT58)</f>
        <v>0</v>
      </c>
      <c r="AO58" s="127"/>
      <c r="AP58" s="127"/>
      <c r="AQ58" s="131" t="s">
        <v>89</v>
      </c>
      <c r="AR58" s="68"/>
      <c r="AS58" s="132">
        <v>0</v>
      </c>
      <c r="AT58" s="133">
        <f>ROUND(SUM(AV58:AW58),2)</f>
        <v>0</v>
      </c>
      <c r="AU58" s="134">
        <f>'01.02 - Konstrukce k nevy...'!P99</f>
        <v>0</v>
      </c>
      <c r="AV58" s="133">
        <f>'01.02 - Konstrukce k nevy...'!J37</f>
        <v>0</v>
      </c>
      <c r="AW58" s="133">
        <f>'01.02 - Konstrukce k nevy...'!J38</f>
        <v>0</v>
      </c>
      <c r="AX58" s="133">
        <f>'01.02 - Konstrukce k nevy...'!J39</f>
        <v>0</v>
      </c>
      <c r="AY58" s="133">
        <f>'01.02 - Konstrukce k nevy...'!J40</f>
        <v>0</v>
      </c>
      <c r="AZ58" s="133">
        <f>'01.02 - Konstrukce k nevy...'!F37</f>
        <v>0</v>
      </c>
      <c r="BA58" s="133">
        <f>'01.02 - Konstrukce k nevy...'!F38</f>
        <v>0</v>
      </c>
      <c r="BB58" s="133">
        <f>'01.02 - Konstrukce k nevy...'!F39</f>
        <v>0</v>
      </c>
      <c r="BC58" s="133">
        <f>'01.02 - Konstrukce k nevy...'!F40</f>
        <v>0</v>
      </c>
      <c r="BD58" s="135">
        <f>'01.02 - Konstrukce k nevy...'!F41</f>
        <v>0</v>
      </c>
      <c r="BE58" s="4"/>
      <c r="BT58" s="136" t="s">
        <v>94</v>
      </c>
      <c r="BV58" s="136" t="s">
        <v>79</v>
      </c>
      <c r="BW58" s="136" t="s">
        <v>98</v>
      </c>
      <c r="BX58" s="136" t="s">
        <v>90</v>
      </c>
      <c r="CL58" s="136" t="s">
        <v>19</v>
      </c>
    </row>
    <row r="59" s="4" customFormat="1" ht="23.25" customHeight="1">
      <c r="A59" s="137" t="s">
        <v>91</v>
      </c>
      <c r="B59" s="66"/>
      <c r="C59" s="127"/>
      <c r="D59" s="127"/>
      <c r="E59" s="127"/>
      <c r="F59" s="128" t="s">
        <v>99</v>
      </c>
      <c r="G59" s="128"/>
      <c r="H59" s="128"/>
      <c r="I59" s="128"/>
      <c r="J59" s="128"/>
      <c r="K59" s="127"/>
      <c r="L59" s="128" t="s">
        <v>100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30">
        <f>'01.03 - Střechy ploché, š...'!J34</f>
        <v>0</v>
      </c>
      <c r="AH59" s="127"/>
      <c r="AI59" s="127"/>
      <c r="AJ59" s="127"/>
      <c r="AK59" s="127"/>
      <c r="AL59" s="127"/>
      <c r="AM59" s="127"/>
      <c r="AN59" s="130">
        <f>SUM(AG59,AT59)</f>
        <v>0</v>
      </c>
      <c r="AO59" s="127"/>
      <c r="AP59" s="127"/>
      <c r="AQ59" s="131" t="s">
        <v>89</v>
      </c>
      <c r="AR59" s="68"/>
      <c r="AS59" s="132">
        <v>0</v>
      </c>
      <c r="AT59" s="133">
        <f>ROUND(SUM(AV59:AW59),2)</f>
        <v>0</v>
      </c>
      <c r="AU59" s="134">
        <f>'01.03 - Střechy ploché, š...'!P99</f>
        <v>0</v>
      </c>
      <c r="AV59" s="133">
        <f>'01.03 - Střechy ploché, š...'!J37</f>
        <v>0</v>
      </c>
      <c r="AW59" s="133">
        <f>'01.03 - Střechy ploché, š...'!J38</f>
        <v>0</v>
      </c>
      <c r="AX59" s="133">
        <f>'01.03 - Střechy ploché, š...'!J39</f>
        <v>0</v>
      </c>
      <c r="AY59" s="133">
        <f>'01.03 - Střechy ploché, š...'!J40</f>
        <v>0</v>
      </c>
      <c r="AZ59" s="133">
        <f>'01.03 - Střechy ploché, š...'!F37</f>
        <v>0</v>
      </c>
      <c r="BA59" s="133">
        <f>'01.03 - Střechy ploché, š...'!F38</f>
        <v>0</v>
      </c>
      <c r="BB59" s="133">
        <f>'01.03 - Střechy ploché, š...'!F39</f>
        <v>0</v>
      </c>
      <c r="BC59" s="133">
        <f>'01.03 - Střechy ploché, š...'!F40</f>
        <v>0</v>
      </c>
      <c r="BD59" s="135">
        <f>'01.03 - Střechy ploché, š...'!F41</f>
        <v>0</v>
      </c>
      <c r="BE59" s="4"/>
      <c r="BT59" s="136" t="s">
        <v>94</v>
      </c>
      <c r="BV59" s="136" t="s">
        <v>79</v>
      </c>
      <c r="BW59" s="136" t="s">
        <v>101</v>
      </c>
      <c r="BX59" s="136" t="s">
        <v>90</v>
      </c>
      <c r="CL59" s="136" t="s">
        <v>19</v>
      </c>
    </row>
    <row r="60" s="4" customFormat="1" ht="16.5" customHeight="1">
      <c r="A60" s="137" t="s">
        <v>91</v>
      </c>
      <c r="B60" s="66"/>
      <c r="C60" s="127"/>
      <c r="D60" s="127"/>
      <c r="E60" s="128" t="s">
        <v>102</v>
      </c>
      <c r="F60" s="128"/>
      <c r="G60" s="128"/>
      <c r="H60" s="128"/>
      <c r="I60" s="128"/>
      <c r="J60" s="127"/>
      <c r="K60" s="128" t="s">
        <v>103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0">
        <f>'02 - Výměna otvorových vý...'!J32</f>
        <v>0</v>
      </c>
      <c r="AH60" s="127"/>
      <c r="AI60" s="127"/>
      <c r="AJ60" s="127"/>
      <c r="AK60" s="127"/>
      <c r="AL60" s="127"/>
      <c r="AM60" s="127"/>
      <c r="AN60" s="130">
        <f>SUM(AG60,AT60)</f>
        <v>0</v>
      </c>
      <c r="AO60" s="127"/>
      <c r="AP60" s="127"/>
      <c r="AQ60" s="131" t="s">
        <v>89</v>
      </c>
      <c r="AR60" s="68"/>
      <c r="AS60" s="132">
        <v>0</v>
      </c>
      <c r="AT60" s="133">
        <f>ROUND(SUM(AV60:AW60),2)</f>
        <v>0</v>
      </c>
      <c r="AU60" s="134">
        <f>'02 - Výměna otvorových vý...'!P96</f>
        <v>0</v>
      </c>
      <c r="AV60" s="133">
        <f>'02 - Výměna otvorových vý...'!J35</f>
        <v>0</v>
      </c>
      <c r="AW60" s="133">
        <f>'02 - Výměna otvorových vý...'!J36</f>
        <v>0</v>
      </c>
      <c r="AX60" s="133">
        <f>'02 - Výměna otvorových vý...'!J37</f>
        <v>0</v>
      </c>
      <c r="AY60" s="133">
        <f>'02 - Výměna otvorových vý...'!J38</f>
        <v>0</v>
      </c>
      <c r="AZ60" s="133">
        <f>'02 - Výměna otvorových vý...'!F35</f>
        <v>0</v>
      </c>
      <c r="BA60" s="133">
        <f>'02 - Výměna otvorových vý...'!F36</f>
        <v>0</v>
      </c>
      <c r="BB60" s="133">
        <f>'02 - Výměna otvorových vý...'!F37</f>
        <v>0</v>
      </c>
      <c r="BC60" s="133">
        <f>'02 - Výměna otvorových vý...'!F38</f>
        <v>0</v>
      </c>
      <c r="BD60" s="135">
        <f>'02 - Výměna otvorových vý...'!F39</f>
        <v>0</v>
      </c>
      <c r="BE60" s="4"/>
      <c r="BT60" s="136" t="s">
        <v>86</v>
      </c>
      <c r="BV60" s="136" t="s">
        <v>79</v>
      </c>
      <c r="BW60" s="136" t="s">
        <v>104</v>
      </c>
      <c r="BX60" s="136" t="s">
        <v>85</v>
      </c>
      <c r="CL60" s="136" t="s">
        <v>19</v>
      </c>
    </row>
    <row r="61" s="4" customFormat="1" ht="16.5" customHeight="1">
      <c r="A61" s="137" t="s">
        <v>91</v>
      </c>
      <c r="B61" s="66"/>
      <c r="C61" s="127"/>
      <c r="D61" s="127"/>
      <c r="E61" s="128" t="s">
        <v>105</v>
      </c>
      <c r="F61" s="128"/>
      <c r="G61" s="128"/>
      <c r="H61" s="128"/>
      <c r="I61" s="128"/>
      <c r="J61" s="127"/>
      <c r="K61" s="128" t="s">
        <v>106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30">
        <f>'03 - Výměna osvětlení'!J32</f>
        <v>0</v>
      </c>
      <c r="AH61" s="127"/>
      <c r="AI61" s="127"/>
      <c r="AJ61" s="127"/>
      <c r="AK61" s="127"/>
      <c r="AL61" s="127"/>
      <c r="AM61" s="127"/>
      <c r="AN61" s="130">
        <f>SUM(AG61,AT61)</f>
        <v>0</v>
      </c>
      <c r="AO61" s="127"/>
      <c r="AP61" s="127"/>
      <c r="AQ61" s="131" t="s">
        <v>89</v>
      </c>
      <c r="AR61" s="68"/>
      <c r="AS61" s="132">
        <v>0</v>
      </c>
      <c r="AT61" s="133">
        <f>ROUND(SUM(AV61:AW61),2)</f>
        <v>0</v>
      </c>
      <c r="AU61" s="134">
        <f>'03 - Výměna osvětlení'!P87</f>
        <v>0</v>
      </c>
      <c r="AV61" s="133">
        <f>'03 - Výměna osvětlení'!J35</f>
        <v>0</v>
      </c>
      <c r="AW61" s="133">
        <f>'03 - Výměna osvětlení'!J36</f>
        <v>0</v>
      </c>
      <c r="AX61" s="133">
        <f>'03 - Výměna osvětlení'!J37</f>
        <v>0</v>
      </c>
      <c r="AY61" s="133">
        <f>'03 - Výměna osvětlení'!J38</f>
        <v>0</v>
      </c>
      <c r="AZ61" s="133">
        <f>'03 - Výměna osvětlení'!F35</f>
        <v>0</v>
      </c>
      <c r="BA61" s="133">
        <f>'03 - Výměna osvětlení'!F36</f>
        <v>0</v>
      </c>
      <c r="BB61" s="133">
        <f>'03 - Výměna osvětlení'!F37</f>
        <v>0</v>
      </c>
      <c r="BC61" s="133">
        <f>'03 - Výměna osvětlení'!F38</f>
        <v>0</v>
      </c>
      <c r="BD61" s="135">
        <f>'03 - Výměna osvětlení'!F39</f>
        <v>0</v>
      </c>
      <c r="BE61" s="4"/>
      <c r="BT61" s="136" t="s">
        <v>86</v>
      </c>
      <c r="BV61" s="136" t="s">
        <v>79</v>
      </c>
      <c r="BW61" s="136" t="s">
        <v>107</v>
      </c>
      <c r="BX61" s="136" t="s">
        <v>85</v>
      </c>
      <c r="CL61" s="136" t="s">
        <v>32</v>
      </c>
    </row>
    <row r="62" s="4" customFormat="1" ht="16.5" customHeight="1">
      <c r="A62" s="137" t="s">
        <v>91</v>
      </c>
      <c r="B62" s="66"/>
      <c r="C62" s="127"/>
      <c r="D62" s="127"/>
      <c r="E62" s="128" t="s">
        <v>108</v>
      </c>
      <c r="F62" s="128"/>
      <c r="G62" s="128"/>
      <c r="H62" s="128"/>
      <c r="I62" s="128"/>
      <c r="J62" s="127"/>
      <c r="K62" s="128" t="s">
        <v>109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0">
        <f>'04 - Ostatní a vedlejší n...'!J32</f>
        <v>0</v>
      </c>
      <c r="AH62" s="127"/>
      <c r="AI62" s="127"/>
      <c r="AJ62" s="127"/>
      <c r="AK62" s="127"/>
      <c r="AL62" s="127"/>
      <c r="AM62" s="127"/>
      <c r="AN62" s="130">
        <f>SUM(AG62,AT62)</f>
        <v>0</v>
      </c>
      <c r="AO62" s="127"/>
      <c r="AP62" s="127"/>
      <c r="AQ62" s="131" t="s">
        <v>89</v>
      </c>
      <c r="AR62" s="68"/>
      <c r="AS62" s="132">
        <v>0</v>
      </c>
      <c r="AT62" s="133">
        <f>ROUND(SUM(AV62:AW62),2)</f>
        <v>0</v>
      </c>
      <c r="AU62" s="134">
        <f>'04 - Ostatní a vedlejší n...'!P93</f>
        <v>0</v>
      </c>
      <c r="AV62" s="133">
        <f>'04 - Ostatní a vedlejší n...'!J35</f>
        <v>0</v>
      </c>
      <c r="AW62" s="133">
        <f>'04 - Ostatní a vedlejší n...'!J36</f>
        <v>0</v>
      </c>
      <c r="AX62" s="133">
        <f>'04 - Ostatní a vedlejší n...'!J37</f>
        <v>0</v>
      </c>
      <c r="AY62" s="133">
        <f>'04 - Ostatní a vedlejší n...'!J38</f>
        <v>0</v>
      </c>
      <c r="AZ62" s="133">
        <f>'04 - Ostatní a vedlejší n...'!F35</f>
        <v>0</v>
      </c>
      <c r="BA62" s="133">
        <f>'04 - Ostatní a vedlejší n...'!F36</f>
        <v>0</v>
      </c>
      <c r="BB62" s="133">
        <f>'04 - Ostatní a vedlejší n...'!F37</f>
        <v>0</v>
      </c>
      <c r="BC62" s="133">
        <f>'04 - Ostatní a vedlejší n...'!F38</f>
        <v>0</v>
      </c>
      <c r="BD62" s="135">
        <f>'04 - Ostatní a vedlejší n...'!F39</f>
        <v>0</v>
      </c>
      <c r="BE62" s="4"/>
      <c r="BT62" s="136" t="s">
        <v>86</v>
      </c>
      <c r="BV62" s="136" t="s">
        <v>79</v>
      </c>
      <c r="BW62" s="136" t="s">
        <v>110</v>
      </c>
      <c r="BX62" s="136" t="s">
        <v>85</v>
      </c>
      <c r="CL62" s="136" t="s">
        <v>19</v>
      </c>
    </row>
    <row r="63" s="7" customFormat="1" ht="16.5" customHeight="1">
      <c r="A63" s="137" t="s">
        <v>91</v>
      </c>
      <c r="B63" s="114"/>
      <c r="C63" s="115"/>
      <c r="D63" s="116" t="s">
        <v>111</v>
      </c>
      <c r="E63" s="116"/>
      <c r="F63" s="116"/>
      <c r="G63" s="116"/>
      <c r="H63" s="116"/>
      <c r="I63" s="117"/>
      <c r="J63" s="116" t="s">
        <v>112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9">
        <f>'6.000 - Neuznatelné nákla...'!J30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83</v>
      </c>
      <c r="AR63" s="121"/>
      <c r="AS63" s="138">
        <v>0</v>
      </c>
      <c r="AT63" s="139">
        <f>ROUND(SUM(AV63:AW63),2)</f>
        <v>0</v>
      </c>
      <c r="AU63" s="140">
        <f>'6.000 - Neuznatelné nákla...'!P103</f>
        <v>0</v>
      </c>
      <c r="AV63" s="139">
        <f>'6.000 - Neuznatelné nákla...'!J33</f>
        <v>0</v>
      </c>
      <c r="AW63" s="139">
        <f>'6.000 - Neuznatelné nákla...'!J34</f>
        <v>0</v>
      </c>
      <c r="AX63" s="139">
        <f>'6.000 - Neuznatelné nákla...'!J35</f>
        <v>0</v>
      </c>
      <c r="AY63" s="139">
        <f>'6.000 - Neuznatelné nákla...'!J36</f>
        <v>0</v>
      </c>
      <c r="AZ63" s="139">
        <f>'6.000 - Neuznatelné nákla...'!F33</f>
        <v>0</v>
      </c>
      <c r="BA63" s="139">
        <f>'6.000 - Neuznatelné nákla...'!F34</f>
        <v>0</v>
      </c>
      <c r="BB63" s="139">
        <f>'6.000 - Neuznatelné nákla...'!F35</f>
        <v>0</v>
      </c>
      <c r="BC63" s="139">
        <f>'6.000 - Neuznatelné nákla...'!F36</f>
        <v>0</v>
      </c>
      <c r="BD63" s="141">
        <f>'6.000 - Neuznatelné nákla...'!F37</f>
        <v>0</v>
      </c>
      <c r="BE63" s="7"/>
      <c r="BT63" s="126" t="s">
        <v>84</v>
      </c>
      <c r="BV63" s="126" t="s">
        <v>79</v>
      </c>
      <c r="BW63" s="126" t="s">
        <v>113</v>
      </c>
      <c r="BX63" s="126" t="s">
        <v>5</v>
      </c>
      <c r="CL63" s="126" t="s">
        <v>19</v>
      </c>
      <c r="CM63" s="126" t="s">
        <v>86</v>
      </c>
    </row>
    <row r="64" s="2" customFormat="1" ht="30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7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</sheetData>
  <sheetProtection sheet="1" formatColumns="0" formatRows="0" objects="1" scenarios="1" spinCount="100000" saltValue="+xVuplgCm2BfHK8bcQv35YpuzwgdMZYrtafAGhkVNS8ZdYUlkQU4c0xxGIfSg4huLux4NYwTwvcRPO3qFNK49Q==" hashValue="mvcDfeRzbC1ujrioRf5K2i9KXjaLhl31RTTdrFG6FQBzjrFmKQnA6Qp3og+npeq7N/GFbkcJRuOIR0XHyojc/Q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L57:AF57"/>
    <mergeCell ref="AN57:AP57"/>
    <mergeCell ref="F57:J57"/>
    <mergeCell ref="AG57:AM57"/>
    <mergeCell ref="AG58:AM58"/>
    <mergeCell ref="AN58:AP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7" location="'01.01 - Konstrukce obvodo...'!C2" display="/"/>
    <hyperlink ref="A58" location="'01.02 - Konstrukce k nevy...'!C2" display="/"/>
    <hyperlink ref="A59" location="'01.03 - Střechy ploché, š...'!C2" display="/"/>
    <hyperlink ref="A60" location="'02 - Výměna otvorových vý...'!C2" display="/"/>
    <hyperlink ref="A61" location="'03 - Výměna osvětlení'!C2" display="/"/>
    <hyperlink ref="A62" location="'04 - Ostatní a vedlejší n...'!C2" display="/"/>
    <hyperlink ref="A63" location="'6.000 - Neuznatelné nákl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>
      <c r="B8" s="22"/>
      <c r="D8" s="146" t="s">
        <v>115</v>
      </c>
      <c r="L8" s="22"/>
    </row>
    <row r="9" s="1" customFormat="1" ht="16.5" customHeight="1">
      <c r="B9" s="22"/>
      <c r="E9" s="147" t="s">
        <v>116</v>
      </c>
      <c r="F9" s="1"/>
      <c r="G9" s="1"/>
      <c r="H9" s="1"/>
      <c r="L9" s="22"/>
    </row>
    <row r="10" s="1" customFormat="1" ht="12" customHeight="1">
      <c r="B10" s="22"/>
      <c r="D10" s="146" t="s">
        <v>117</v>
      </c>
      <c r="L10" s="22"/>
    </row>
    <row r="11" s="2" customFormat="1" ht="16.5" customHeight="1">
      <c r="A11" s="41"/>
      <c r="B11" s="47"/>
      <c r="C11" s="41"/>
      <c r="D11" s="41"/>
      <c r="E11" s="148" t="s">
        <v>118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119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120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32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22</v>
      </c>
      <c r="E16" s="41"/>
      <c r="F16" s="136" t="s">
        <v>23</v>
      </c>
      <c r="G16" s="41"/>
      <c r="H16" s="41"/>
      <c r="I16" s="146" t="s">
        <v>24</v>
      </c>
      <c r="J16" s="151" t="str">
        <f>'Rekapitulace stavby'!AN8</f>
        <v>12. 12. 2020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30</v>
      </c>
      <c r="E18" s="41"/>
      <c r="F18" s="41"/>
      <c r="G18" s="41"/>
      <c r="H18" s="41"/>
      <c r="I18" s="146" t="s">
        <v>31</v>
      </c>
      <c r="J18" s="136" t="s">
        <v>32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33</v>
      </c>
      <c r="F19" s="41"/>
      <c r="G19" s="41"/>
      <c r="H19" s="41"/>
      <c r="I19" s="146" t="s">
        <v>34</v>
      </c>
      <c r="J19" s="136" t="s">
        <v>32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35</v>
      </c>
      <c r="E21" s="41"/>
      <c r="F21" s="41"/>
      <c r="G21" s="41"/>
      <c r="H21" s="41"/>
      <c r="I21" s="146" t="s">
        <v>31</v>
      </c>
      <c r="J21" s="35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46" t="s">
        <v>34</v>
      </c>
      <c r="J22" s="35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37</v>
      </c>
      <c r="E24" s="41"/>
      <c r="F24" s="41"/>
      <c r="G24" s="41"/>
      <c r="H24" s="41"/>
      <c r="I24" s="146" t="s">
        <v>31</v>
      </c>
      <c r="J24" s="136" t="s">
        <v>32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38</v>
      </c>
      <c r="F25" s="41"/>
      <c r="G25" s="41"/>
      <c r="H25" s="41"/>
      <c r="I25" s="146" t="s">
        <v>34</v>
      </c>
      <c r="J25" s="136" t="s">
        <v>32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40</v>
      </c>
      <c r="E27" s="41"/>
      <c r="F27" s="41"/>
      <c r="G27" s="41"/>
      <c r="H27" s="41"/>
      <c r="I27" s="146" t="s">
        <v>31</v>
      </c>
      <c r="J27" s="136" t="s">
        <v>32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38</v>
      </c>
      <c r="F28" s="41"/>
      <c r="G28" s="41"/>
      <c r="H28" s="41"/>
      <c r="I28" s="146" t="s">
        <v>34</v>
      </c>
      <c r="J28" s="136" t="s">
        <v>32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32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43</v>
      </c>
      <c r="E34" s="41"/>
      <c r="F34" s="41"/>
      <c r="G34" s="41"/>
      <c r="H34" s="41"/>
      <c r="I34" s="41"/>
      <c r="J34" s="158">
        <f>ROUND(J117,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45</v>
      </c>
      <c r="G36" s="41"/>
      <c r="H36" s="41"/>
      <c r="I36" s="159" t="s">
        <v>44</v>
      </c>
      <c r="J36" s="159" t="s">
        <v>46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47</v>
      </c>
      <c r="E37" s="146" t="s">
        <v>48</v>
      </c>
      <c r="F37" s="160">
        <f>ROUND((SUM(BE117:BE888)),  2)</f>
        <v>0</v>
      </c>
      <c r="G37" s="41"/>
      <c r="H37" s="41"/>
      <c r="I37" s="161">
        <v>0.20999999999999999</v>
      </c>
      <c r="J37" s="160">
        <f>ROUND(((SUM(BE117:BE888))*I37),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49</v>
      </c>
      <c r="F38" s="160">
        <f>ROUND((SUM(BF117:BF888)),  2)</f>
        <v>0</v>
      </c>
      <c r="G38" s="41"/>
      <c r="H38" s="41"/>
      <c r="I38" s="161">
        <v>0.14999999999999999</v>
      </c>
      <c r="J38" s="160">
        <f>ROUND(((SUM(BF117:BF888))*I38),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50</v>
      </c>
      <c r="F39" s="160">
        <f>ROUND((SUM(BG117:BG888)),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51</v>
      </c>
      <c r="F40" s="160">
        <f>ROUND((SUM(BH117:BH888)),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52</v>
      </c>
      <c r="F41" s="160">
        <f>ROUND((SUM(BI117:BI888)),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53</v>
      </c>
      <c r="E43" s="164"/>
      <c r="F43" s="164"/>
      <c r="G43" s="165" t="s">
        <v>54</v>
      </c>
      <c r="H43" s="166" t="s">
        <v>55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Energeticky úsporná opatření ZŠ Podmostní 1</v>
      </c>
      <c r="F52" s="34"/>
      <c r="G52" s="34"/>
      <c r="H52" s="34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115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116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174" t="s">
        <v>118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119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01.01 - Konstrukce obvodového pláště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22</v>
      </c>
      <c r="D60" s="43"/>
      <c r="E60" s="43"/>
      <c r="F60" s="29" t="str">
        <f>F16</f>
        <v>Plzeň</v>
      </c>
      <c r="G60" s="43"/>
      <c r="H60" s="43"/>
      <c r="I60" s="34" t="s">
        <v>24</v>
      </c>
      <c r="J60" s="75" t="str">
        <f>IF(J16="","",J16)</f>
        <v>12. 12. 2020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4" t="s">
        <v>30</v>
      </c>
      <c r="D62" s="43"/>
      <c r="E62" s="43"/>
      <c r="F62" s="29" t="str">
        <f>E19</f>
        <v>Krajský úřad Plzeňského kraje</v>
      </c>
      <c r="G62" s="43"/>
      <c r="H62" s="43"/>
      <c r="I62" s="34" t="s">
        <v>37</v>
      </c>
      <c r="J62" s="39" t="str">
        <f>E25</f>
        <v>Area Projekt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35</v>
      </c>
      <c r="D63" s="43"/>
      <c r="E63" s="43"/>
      <c r="F63" s="29" t="str">
        <f>IF(E22="","",E22)</f>
        <v>Vyplň údaj</v>
      </c>
      <c r="G63" s="43"/>
      <c r="H63" s="43"/>
      <c r="I63" s="34" t="s">
        <v>40</v>
      </c>
      <c r="J63" s="39" t="str">
        <f>E28</f>
        <v>Area Projekt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75</v>
      </c>
      <c r="D67" s="43"/>
      <c r="E67" s="43"/>
      <c r="F67" s="43"/>
      <c r="G67" s="43"/>
      <c r="H67" s="43"/>
      <c r="I67" s="43"/>
      <c r="J67" s="105">
        <f>J117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J118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126</v>
      </c>
      <c r="E69" s="187"/>
      <c r="F69" s="187"/>
      <c r="G69" s="187"/>
      <c r="H69" s="187"/>
      <c r="I69" s="187"/>
      <c r="J69" s="188">
        <f>J119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127</v>
      </c>
      <c r="E70" s="187"/>
      <c r="F70" s="187"/>
      <c r="G70" s="187"/>
      <c r="H70" s="187"/>
      <c r="I70" s="187"/>
      <c r="J70" s="188">
        <f>J152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128</v>
      </c>
      <c r="E71" s="187"/>
      <c r="F71" s="187"/>
      <c r="G71" s="187"/>
      <c r="H71" s="187"/>
      <c r="I71" s="187"/>
      <c r="J71" s="188">
        <f>J169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129</v>
      </c>
      <c r="E72" s="187"/>
      <c r="F72" s="187"/>
      <c r="G72" s="187"/>
      <c r="H72" s="187"/>
      <c r="I72" s="187"/>
      <c r="J72" s="188">
        <f>J177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130</v>
      </c>
      <c r="E73" s="187"/>
      <c r="F73" s="187"/>
      <c r="G73" s="187"/>
      <c r="H73" s="187"/>
      <c r="I73" s="187"/>
      <c r="J73" s="188">
        <f>J183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131</v>
      </c>
      <c r="E74" s="187"/>
      <c r="F74" s="187"/>
      <c r="G74" s="187"/>
      <c r="H74" s="187"/>
      <c r="I74" s="187"/>
      <c r="J74" s="188">
        <f>J418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132</v>
      </c>
      <c r="E75" s="187"/>
      <c r="F75" s="187"/>
      <c r="G75" s="187"/>
      <c r="H75" s="187"/>
      <c r="I75" s="187"/>
      <c r="J75" s="188">
        <f>J602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27"/>
      <c r="D76" s="186" t="s">
        <v>133</v>
      </c>
      <c r="E76" s="187"/>
      <c r="F76" s="187"/>
      <c r="G76" s="187"/>
      <c r="H76" s="187"/>
      <c r="I76" s="187"/>
      <c r="J76" s="188">
        <f>J611</f>
        <v>0</v>
      </c>
      <c r="K76" s="127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9"/>
      <c r="C77" s="180"/>
      <c r="D77" s="181" t="s">
        <v>134</v>
      </c>
      <c r="E77" s="182"/>
      <c r="F77" s="182"/>
      <c r="G77" s="182"/>
      <c r="H77" s="182"/>
      <c r="I77" s="182"/>
      <c r="J77" s="183">
        <f>J613</f>
        <v>0</v>
      </c>
      <c r="K77" s="180"/>
      <c r="L77" s="18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5"/>
      <c r="C78" s="127"/>
      <c r="D78" s="186" t="s">
        <v>135</v>
      </c>
      <c r="E78" s="187"/>
      <c r="F78" s="187"/>
      <c r="G78" s="187"/>
      <c r="H78" s="187"/>
      <c r="I78" s="187"/>
      <c r="J78" s="188">
        <f>J614</f>
        <v>0</v>
      </c>
      <c r="K78" s="127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27"/>
      <c r="D79" s="186" t="s">
        <v>136</v>
      </c>
      <c r="E79" s="187"/>
      <c r="F79" s="187"/>
      <c r="G79" s="187"/>
      <c r="H79" s="187"/>
      <c r="I79" s="187"/>
      <c r="J79" s="188">
        <f>J637</f>
        <v>0</v>
      </c>
      <c r="K79" s="127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27"/>
      <c r="D80" s="186" t="s">
        <v>137</v>
      </c>
      <c r="E80" s="187"/>
      <c r="F80" s="187"/>
      <c r="G80" s="187"/>
      <c r="H80" s="187"/>
      <c r="I80" s="187"/>
      <c r="J80" s="188">
        <f>J650</f>
        <v>0</v>
      </c>
      <c r="K80" s="127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27"/>
      <c r="D81" s="186" t="s">
        <v>138</v>
      </c>
      <c r="E81" s="187"/>
      <c r="F81" s="187"/>
      <c r="G81" s="187"/>
      <c r="H81" s="187"/>
      <c r="I81" s="187"/>
      <c r="J81" s="188">
        <f>J653</f>
        <v>0</v>
      </c>
      <c r="K81" s="127"/>
      <c r="L81" s="18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27"/>
      <c r="D82" s="186" t="s">
        <v>139</v>
      </c>
      <c r="E82" s="187"/>
      <c r="F82" s="187"/>
      <c r="G82" s="187"/>
      <c r="H82" s="187"/>
      <c r="I82" s="187"/>
      <c r="J82" s="188">
        <f>J665</f>
        <v>0</v>
      </c>
      <c r="K82" s="127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5"/>
      <c r="C83" s="127"/>
      <c r="D83" s="186" t="s">
        <v>140</v>
      </c>
      <c r="E83" s="187"/>
      <c r="F83" s="187"/>
      <c r="G83" s="187"/>
      <c r="H83" s="187"/>
      <c r="I83" s="187"/>
      <c r="J83" s="188">
        <f>J678</f>
        <v>0</v>
      </c>
      <c r="K83" s="127"/>
      <c r="L83" s="18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5"/>
      <c r="C84" s="127"/>
      <c r="D84" s="186" t="s">
        <v>141</v>
      </c>
      <c r="E84" s="187"/>
      <c r="F84" s="187"/>
      <c r="G84" s="187"/>
      <c r="H84" s="187"/>
      <c r="I84" s="187"/>
      <c r="J84" s="188">
        <f>J693</f>
        <v>0</v>
      </c>
      <c r="K84" s="127"/>
      <c r="L84" s="189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5"/>
      <c r="C85" s="127"/>
      <c r="D85" s="186" t="s">
        <v>142</v>
      </c>
      <c r="E85" s="187"/>
      <c r="F85" s="187"/>
      <c r="G85" s="187"/>
      <c r="H85" s="187"/>
      <c r="I85" s="187"/>
      <c r="J85" s="188">
        <f>J743</f>
        <v>0</v>
      </c>
      <c r="K85" s="127"/>
      <c r="L85" s="189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5"/>
      <c r="C86" s="127"/>
      <c r="D86" s="186" t="s">
        <v>143</v>
      </c>
      <c r="E86" s="187"/>
      <c r="F86" s="187"/>
      <c r="G86" s="187"/>
      <c r="H86" s="187"/>
      <c r="I86" s="187"/>
      <c r="J86" s="188">
        <f>J747</f>
        <v>0</v>
      </c>
      <c r="K86" s="127"/>
      <c r="L86" s="189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5"/>
      <c r="C87" s="127"/>
      <c r="D87" s="186" t="s">
        <v>144</v>
      </c>
      <c r="E87" s="187"/>
      <c r="F87" s="187"/>
      <c r="G87" s="187"/>
      <c r="H87" s="187"/>
      <c r="I87" s="187"/>
      <c r="J87" s="188">
        <f>J809</f>
        <v>0</v>
      </c>
      <c r="K87" s="127"/>
      <c r="L87" s="189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5"/>
      <c r="C88" s="127"/>
      <c r="D88" s="186" t="s">
        <v>145</v>
      </c>
      <c r="E88" s="187"/>
      <c r="F88" s="187"/>
      <c r="G88" s="187"/>
      <c r="H88" s="187"/>
      <c r="I88" s="187"/>
      <c r="J88" s="188">
        <f>J820</f>
        <v>0</v>
      </c>
      <c r="K88" s="127"/>
      <c r="L88" s="189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5"/>
      <c r="C89" s="127"/>
      <c r="D89" s="186" t="s">
        <v>146</v>
      </c>
      <c r="E89" s="187"/>
      <c r="F89" s="187"/>
      <c r="G89" s="187"/>
      <c r="H89" s="187"/>
      <c r="I89" s="187"/>
      <c r="J89" s="188">
        <f>J834</f>
        <v>0</v>
      </c>
      <c r="K89" s="127"/>
      <c r="L89" s="189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5"/>
      <c r="C90" s="127"/>
      <c r="D90" s="186" t="s">
        <v>147</v>
      </c>
      <c r="E90" s="187"/>
      <c r="F90" s="187"/>
      <c r="G90" s="187"/>
      <c r="H90" s="187"/>
      <c r="I90" s="187"/>
      <c r="J90" s="188">
        <f>J845</f>
        <v>0</v>
      </c>
      <c r="K90" s="127"/>
      <c r="L90" s="189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5"/>
      <c r="C91" s="127"/>
      <c r="D91" s="186" t="s">
        <v>148</v>
      </c>
      <c r="E91" s="187"/>
      <c r="F91" s="187"/>
      <c r="G91" s="187"/>
      <c r="H91" s="187"/>
      <c r="I91" s="187"/>
      <c r="J91" s="188">
        <f>J859</f>
        <v>0</v>
      </c>
      <c r="K91" s="127"/>
      <c r="L91" s="189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5"/>
      <c r="C92" s="127"/>
      <c r="D92" s="186" t="s">
        <v>149</v>
      </c>
      <c r="E92" s="187"/>
      <c r="F92" s="187"/>
      <c r="G92" s="187"/>
      <c r="H92" s="187"/>
      <c r="I92" s="187"/>
      <c r="J92" s="188">
        <f>J864</f>
        <v>0</v>
      </c>
      <c r="K92" s="127"/>
      <c r="L92" s="189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9" customFormat="1" ht="24.96" customHeight="1">
      <c r="A93" s="9"/>
      <c r="B93" s="179"/>
      <c r="C93" s="180"/>
      <c r="D93" s="181" t="s">
        <v>150</v>
      </c>
      <c r="E93" s="182"/>
      <c r="F93" s="182"/>
      <c r="G93" s="182"/>
      <c r="H93" s="182"/>
      <c r="I93" s="182"/>
      <c r="J93" s="183">
        <f>J881</f>
        <v>0</v>
      </c>
      <c r="K93" s="180"/>
      <c r="L93" s="184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="2" customFormat="1" ht="21.84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9" s="2" customFormat="1" ht="6.96" customHeight="1">
      <c r="A99" s="41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24.96" customHeight="1">
      <c r="A100" s="41"/>
      <c r="B100" s="42"/>
      <c r="C100" s="25" t="s">
        <v>151</v>
      </c>
      <c r="D100" s="43"/>
      <c r="E100" s="43"/>
      <c r="F100" s="43"/>
      <c r="G100" s="43"/>
      <c r="H100" s="43"/>
      <c r="I100" s="43"/>
      <c r="J100" s="43"/>
      <c r="K100" s="43"/>
      <c r="L100" s="149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4" t="s">
        <v>16</v>
      </c>
      <c r="D102" s="43"/>
      <c r="E102" s="43"/>
      <c r="F102" s="43"/>
      <c r="G102" s="43"/>
      <c r="H102" s="43"/>
      <c r="I102" s="43"/>
      <c r="J102" s="43"/>
      <c r="K102" s="43"/>
      <c r="L102" s="149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6.5" customHeight="1">
      <c r="A103" s="41"/>
      <c r="B103" s="42"/>
      <c r="C103" s="43"/>
      <c r="D103" s="43"/>
      <c r="E103" s="173" t="str">
        <f>E7</f>
        <v>Energeticky úsporná opatření ZŠ Podmostní 1</v>
      </c>
      <c r="F103" s="34"/>
      <c r="G103" s="34"/>
      <c r="H103" s="34"/>
      <c r="I103" s="43"/>
      <c r="J103" s="43"/>
      <c r="K103" s="43"/>
      <c r="L103" s="149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1" customFormat="1" ht="12" customHeight="1">
      <c r="B104" s="23"/>
      <c r="C104" s="34" t="s">
        <v>115</v>
      </c>
      <c r="D104" s="24"/>
      <c r="E104" s="24"/>
      <c r="F104" s="24"/>
      <c r="G104" s="24"/>
      <c r="H104" s="24"/>
      <c r="I104" s="24"/>
      <c r="J104" s="24"/>
      <c r="K104" s="24"/>
      <c r="L104" s="22"/>
    </row>
    <row r="105" s="1" customFormat="1" ht="16.5" customHeight="1">
      <c r="B105" s="23"/>
      <c r="C105" s="24"/>
      <c r="D105" s="24"/>
      <c r="E105" s="173" t="s">
        <v>116</v>
      </c>
      <c r="F105" s="24"/>
      <c r="G105" s="24"/>
      <c r="H105" s="24"/>
      <c r="I105" s="24"/>
      <c r="J105" s="24"/>
      <c r="K105" s="24"/>
      <c r="L105" s="22"/>
    </row>
    <row r="106" s="1" customFormat="1" ht="12" customHeight="1">
      <c r="B106" s="23"/>
      <c r="C106" s="34" t="s">
        <v>117</v>
      </c>
      <c r="D106" s="24"/>
      <c r="E106" s="24"/>
      <c r="F106" s="24"/>
      <c r="G106" s="24"/>
      <c r="H106" s="24"/>
      <c r="I106" s="24"/>
      <c r="J106" s="24"/>
      <c r="K106" s="24"/>
      <c r="L106" s="22"/>
    </row>
    <row r="107" s="2" customFormat="1" ht="16.5" customHeight="1">
      <c r="A107" s="41"/>
      <c r="B107" s="42"/>
      <c r="C107" s="43"/>
      <c r="D107" s="43"/>
      <c r="E107" s="174" t="s">
        <v>118</v>
      </c>
      <c r="F107" s="43"/>
      <c r="G107" s="43"/>
      <c r="H107" s="43"/>
      <c r="I107" s="43"/>
      <c r="J107" s="43"/>
      <c r="K107" s="43"/>
      <c r="L107" s="149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2" customHeight="1">
      <c r="A108" s="41"/>
      <c r="B108" s="42"/>
      <c r="C108" s="34" t="s">
        <v>119</v>
      </c>
      <c r="D108" s="43"/>
      <c r="E108" s="43"/>
      <c r="F108" s="43"/>
      <c r="G108" s="43"/>
      <c r="H108" s="43"/>
      <c r="I108" s="43"/>
      <c r="J108" s="43"/>
      <c r="K108" s="43"/>
      <c r="L108" s="149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16.5" customHeight="1">
      <c r="A109" s="41"/>
      <c r="B109" s="42"/>
      <c r="C109" s="43"/>
      <c r="D109" s="43"/>
      <c r="E109" s="72" t="str">
        <f>E13</f>
        <v>01.01 - Konstrukce obvodového pláště</v>
      </c>
      <c r="F109" s="43"/>
      <c r="G109" s="43"/>
      <c r="H109" s="43"/>
      <c r="I109" s="43"/>
      <c r="J109" s="43"/>
      <c r="K109" s="43"/>
      <c r="L109" s="149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6.96" customHeight="1">
      <c r="A110" s="41"/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149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2" customHeight="1">
      <c r="A111" s="41"/>
      <c r="B111" s="42"/>
      <c r="C111" s="34" t="s">
        <v>22</v>
      </c>
      <c r="D111" s="43"/>
      <c r="E111" s="43"/>
      <c r="F111" s="29" t="str">
        <f>F16</f>
        <v>Plzeň</v>
      </c>
      <c r="G111" s="43"/>
      <c r="H111" s="43"/>
      <c r="I111" s="34" t="s">
        <v>24</v>
      </c>
      <c r="J111" s="75" t="str">
        <f>IF(J16="","",J16)</f>
        <v>12. 12. 2020</v>
      </c>
      <c r="K111" s="43"/>
      <c r="L111" s="149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6.96" customHeight="1">
      <c r="A112" s="41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149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15.15" customHeight="1">
      <c r="A113" s="41"/>
      <c r="B113" s="42"/>
      <c r="C113" s="34" t="s">
        <v>30</v>
      </c>
      <c r="D113" s="43"/>
      <c r="E113" s="43"/>
      <c r="F113" s="29" t="str">
        <f>E19</f>
        <v>Krajský úřad Plzeňského kraje</v>
      </c>
      <c r="G113" s="43"/>
      <c r="H113" s="43"/>
      <c r="I113" s="34" t="s">
        <v>37</v>
      </c>
      <c r="J113" s="39" t="str">
        <f>E25</f>
        <v>Area Projekt</v>
      </c>
      <c r="K113" s="43"/>
      <c r="L113" s="149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4" s="2" customFormat="1" ht="15.15" customHeight="1">
      <c r="A114" s="41"/>
      <c r="B114" s="42"/>
      <c r="C114" s="34" t="s">
        <v>35</v>
      </c>
      <c r="D114" s="43"/>
      <c r="E114" s="43"/>
      <c r="F114" s="29" t="str">
        <f>IF(E22="","",E22)</f>
        <v>Vyplň údaj</v>
      </c>
      <c r="G114" s="43"/>
      <c r="H114" s="43"/>
      <c r="I114" s="34" t="s">
        <v>40</v>
      </c>
      <c r="J114" s="39" t="str">
        <f>E28</f>
        <v>Area Projekt</v>
      </c>
      <c r="K114" s="43"/>
      <c r="L114" s="149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10.32" customHeight="1">
      <c r="A115" s="41"/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149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11" customFormat="1" ht="29.28" customHeight="1">
      <c r="A116" s="190"/>
      <c r="B116" s="191"/>
      <c r="C116" s="192" t="s">
        <v>152</v>
      </c>
      <c r="D116" s="193" t="s">
        <v>62</v>
      </c>
      <c r="E116" s="193" t="s">
        <v>58</v>
      </c>
      <c r="F116" s="193" t="s">
        <v>59</v>
      </c>
      <c r="G116" s="193" t="s">
        <v>153</v>
      </c>
      <c r="H116" s="193" t="s">
        <v>154</v>
      </c>
      <c r="I116" s="193" t="s">
        <v>155</v>
      </c>
      <c r="J116" s="193" t="s">
        <v>123</v>
      </c>
      <c r="K116" s="194" t="s">
        <v>156</v>
      </c>
      <c r="L116" s="195"/>
      <c r="M116" s="95" t="s">
        <v>32</v>
      </c>
      <c r="N116" s="96" t="s">
        <v>47</v>
      </c>
      <c r="O116" s="96" t="s">
        <v>157</v>
      </c>
      <c r="P116" s="96" t="s">
        <v>158</v>
      </c>
      <c r="Q116" s="96" t="s">
        <v>159</v>
      </c>
      <c r="R116" s="96" t="s">
        <v>160</v>
      </c>
      <c r="S116" s="96" t="s">
        <v>161</v>
      </c>
      <c r="T116" s="97" t="s">
        <v>162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41"/>
      <c r="B117" s="42"/>
      <c r="C117" s="102" t="s">
        <v>163</v>
      </c>
      <c r="D117" s="43"/>
      <c r="E117" s="43"/>
      <c r="F117" s="43"/>
      <c r="G117" s="43"/>
      <c r="H117" s="43"/>
      <c r="I117" s="43"/>
      <c r="J117" s="196">
        <f>BK117</f>
        <v>0</v>
      </c>
      <c r="K117" s="43"/>
      <c r="L117" s="47"/>
      <c r="M117" s="98"/>
      <c r="N117" s="197"/>
      <c r="O117" s="99"/>
      <c r="P117" s="198">
        <f>P118+P613+P881</f>
        <v>0</v>
      </c>
      <c r="Q117" s="99"/>
      <c r="R117" s="198">
        <f>R118+R613+R881</f>
        <v>468.3721915399999</v>
      </c>
      <c r="S117" s="99"/>
      <c r="T117" s="199">
        <f>T118+T613+T881</f>
        <v>480.26589291999994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76</v>
      </c>
      <c r="AU117" s="19" t="s">
        <v>124</v>
      </c>
      <c r="BK117" s="200">
        <f>BK118+BK613+BK881</f>
        <v>0</v>
      </c>
    </row>
    <row r="118" s="12" customFormat="1" ht="25.92" customHeight="1">
      <c r="A118" s="12"/>
      <c r="B118" s="201"/>
      <c r="C118" s="202"/>
      <c r="D118" s="203" t="s">
        <v>76</v>
      </c>
      <c r="E118" s="204" t="s">
        <v>164</v>
      </c>
      <c r="F118" s="204" t="s">
        <v>165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P119+P152+P169+P177+P183+P418+P602+P611</f>
        <v>0</v>
      </c>
      <c r="Q118" s="209"/>
      <c r="R118" s="210">
        <f>R119+R152+R169+R177+R183+R418+R602+R611</f>
        <v>435.96089067999992</v>
      </c>
      <c r="S118" s="209"/>
      <c r="T118" s="211">
        <f>T119+T152+T169+T177+T183+T418+T602+T611</f>
        <v>440.44861499999996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84</v>
      </c>
      <c r="AT118" s="213" t="s">
        <v>76</v>
      </c>
      <c r="AU118" s="213" t="s">
        <v>77</v>
      </c>
      <c r="AY118" s="212" t="s">
        <v>166</v>
      </c>
      <c r="BK118" s="214">
        <f>BK119+BK152+BK169+BK177+BK183+BK418+BK602+BK611</f>
        <v>0</v>
      </c>
    </row>
    <row r="119" s="12" customFormat="1" ht="22.8" customHeight="1">
      <c r="A119" s="12"/>
      <c r="B119" s="201"/>
      <c r="C119" s="202"/>
      <c r="D119" s="203" t="s">
        <v>76</v>
      </c>
      <c r="E119" s="215" t="s">
        <v>84</v>
      </c>
      <c r="F119" s="215" t="s">
        <v>167</v>
      </c>
      <c r="G119" s="202"/>
      <c r="H119" s="202"/>
      <c r="I119" s="205"/>
      <c r="J119" s="216">
        <f>BK119</f>
        <v>0</v>
      </c>
      <c r="K119" s="202"/>
      <c r="L119" s="207"/>
      <c r="M119" s="208"/>
      <c r="N119" s="209"/>
      <c r="O119" s="209"/>
      <c r="P119" s="210">
        <f>SUM(P120:P151)</f>
        <v>0</v>
      </c>
      <c r="Q119" s="209"/>
      <c r="R119" s="210">
        <f>SUM(R120:R151)</f>
        <v>2.6415099999999998</v>
      </c>
      <c r="S119" s="209"/>
      <c r="T119" s="211">
        <f>SUM(T120:T151)</f>
        <v>52.200000000000003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84</v>
      </c>
      <c r="AT119" s="213" t="s">
        <v>76</v>
      </c>
      <c r="AU119" s="213" t="s">
        <v>84</v>
      </c>
      <c r="AY119" s="212" t="s">
        <v>166</v>
      </c>
      <c r="BK119" s="214">
        <f>SUM(BK120:BK151)</f>
        <v>0</v>
      </c>
    </row>
    <row r="120" s="2" customFormat="1">
      <c r="A120" s="41"/>
      <c r="B120" s="42"/>
      <c r="C120" s="217" t="s">
        <v>84</v>
      </c>
      <c r="D120" s="217" t="s">
        <v>168</v>
      </c>
      <c r="E120" s="218" t="s">
        <v>169</v>
      </c>
      <c r="F120" s="219" t="s">
        <v>170</v>
      </c>
      <c r="G120" s="220" t="s">
        <v>171</v>
      </c>
      <c r="H120" s="221">
        <v>80</v>
      </c>
      <c r="I120" s="222"/>
      <c r="J120" s="223">
        <f>ROUND(I120*H120,2)</f>
        <v>0</v>
      </c>
      <c r="K120" s="219" t="s">
        <v>172</v>
      </c>
      <c r="L120" s="47"/>
      <c r="M120" s="224" t="s">
        <v>32</v>
      </c>
      <c r="N120" s="225" t="s">
        <v>48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0.26000000000000001</v>
      </c>
      <c r="T120" s="227">
        <f>S120*H120</f>
        <v>20.800000000000001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173</v>
      </c>
      <c r="AT120" s="228" t="s">
        <v>168</v>
      </c>
      <c r="AU120" s="228" t="s">
        <v>86</v>
      </c>
      <c r="AY120" s="19" t="s">
        <v>166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84</v>
      </c>
      <c r="BK120" s="229">
        <f>ROUND(I120*H120,2)</f>
        <v>0</v>
      </c>
      <c r="BL120" s="19" t="s">
        <v>173</v>
      </c>
      <c r="BM120" s="228" t="s">
        <v>174</v>
      </c>
    </row>
    <row r="121" s="13" customFormat="1">
      <c r="A121" s="13"/>
      <c r="B121" s="230"/>
      <c r="C121" s="231"/>
      <c r="D121" s="232" t="s">
        <v>175</v>
      </c>
      <c r="E121" s="233" t="s">
        <v>32</v>
      </c>
      <c r="F121" s="234" t="s">
        <v>176</v>
      </c>
      <c r="G121" s="231"/>
      <c r="H121" s="235">
        <v>80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175</v>
      </c>
      <c r="AU121" s="241" t="s">
        <v>86</v>
      </c>
      <c r="AV121" s="13" t="s">
        <v>86</v>
      </c>
      <c r="AW121" s="13" t="s">
        <v>39</v>
      </c>
      <c r="AX121" s="13" t="s">
        <v>84</v>
      </c>
      <c r="AY121" s="241" t="s">
        <v>166</v>
      </c>
    </row>
    <row r="122" s="2" customFormat="1" ht="33" customHeight="1">
      <c r="A122" s="41"/>
      <c r="B122" s="42"/>
      <c r="C122" s="217" t="s">
        <v>86</v>
      </c>
      <c r="D122" s="217" t="s">
        <v>168</v>
      </c>
      <c r="E122" s="218" t="s">
        <v>177</v>
      </c>
      <c r="F122" s="219" t="s">
        <v>178</v>
      </c>
      <c r="G122" s="220" t="s">
        <v>171</v>
      </c>
      <c r="H122" s="221">
        <v>80</v>
      </c>
      <c r="I122" s="222"/>
      <c r="J122" s="223">
        <f>ROUND(I122*H122,2)</f>
        <v>0</v>
      </c>
      <c r="K122" s="219" t="s">
        <v>172</v>
      </c>
      <c r="L122" s="47"/>
      <c r="M122" s="224" t="s">
        <v>32</v>
      </c>
      <c r="N122" s="225" t="s">
        <v>48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0.28999999999999998</v>
      </c>
      <c r="T122" s="227">
        <f>S122*H122</f>
        <v>23.199999999999999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173</v>
      </c>
      <c r="AT122" s="228" t="s">
        <v>168</v>
      </c>
      <c r="AU122" s="228" t="s">
        <v>86</v>
      </c>
      <c r="AY122" s="19" t="s">
        <v>166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9" t="s">
        <v>84</v>
      </c>
      <c r="BK122" s="229">
        <f>ROUND(I122*H122,2)</f>
        <v>0</v>
      </c>
      <c r="BL122" s="19" t="s">
        <v>173</v>
      </c>
      <c r="BM122" s="228" t="s">
        <v>179</v>
      </c>
    </row>
    <row r="123" s="13" customFormat="1">
      <c r="A123" s="13"/>
      <c r="B123" s="230"/>
      <c r="C123" s="231"/>
      <c r="D123" s="232" t="s">
        <v>175</v>
      </c>
      <c r="E123" s="233" t="s">
        <v>32</v>
      </c>
      <c r="F123" s="234" t="s">
        <v>176</v>
      </c>
      <c r="G123" s="231"/>
      <c r="H123" s="235">
        <v>80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175</v>
      </c>
      <c r="AU123" s="241" t="s">
        <v>86</v>
      </c>
      <c r="AV123" s="13" t="s">
        <v>86</v>
      </c>
      <c r="AW123" s="13" t="s">
        <v>39</v>
      </c>
      <c r="AX123" s="13" t="s">
        <v>84</v>
      </c>
      <c r="AY123" s="241" t="s">
        <v>166</v>
      </c>
    </row>
    <row r="124" s="2" customFormat="1">
      <c r="A124" s="41"/>
      <c r="B124" s="42"/>
      <c r="C124" s="217" t="s">
        <v>94</v>
      </c>
      <c r="D124" s="217" t="s">
        <v>168</v>
      </c>
      <c r="E124" s="218" t="s">
        <v>180</v>
      </c>
      <c r="F124" s="219" t="s">
        <v>181</v>
      </c>
      <c r="G124" s="220" t="s">
        <v>182</v>
      </c>
      <c r="H124" s="221">
        <v>40</v>
      </c>
      <c r="I124" s="222"/>
      <c r="J124" s="223">
        <f>ROUND(I124*H124,2)</f>
        <v>0</v>
      </c>
      <c r="K124" s="219" t="s">
        <v>172</v>
      </c>
      <c r="L124" s="47"/>
      <c r="M124" s="224" t="s">
        <v>32</v>
      </c>
      <c r="N124" s="225" t="s">
        <v>48</v>
      </c>
      <c r="O124" s="87"/>
      <c r="P124" s="226">
        <f>O124*H124</f>
        <v>0</v>
      </c>
      <c r="Q124" s="226">
        <v>0</v>
      </c>
      <c r="R124" s="226">
        <f>Q124*H124</f>
        <v>0</v>
      </c>
      <c r="S124" s="226">
        <v>0.20499999999999999</v>
      </c>
      <c r="T124" s="227">
        <f>S124*H124</f>
        <v>8.1999999999999993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173</v>
      </c>
      <c r="AT124" s="228" t="s">
        <v>168</v>
      </c>
      <c r="AU124" s="228" t="s">
        <v>86</v>
      </c>
      <c r="AY124" s="19" t="s">
        <v>166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9" t="s">
        <v>84</v>
      </c>
      <c r="BK124" s="229">
        <f>ROUND(I124*H124,2)</f>
        <v>0</v>
      </c>
      <c r="BL124" s="19" t="s">
        <v>173</v>
      </c>
      <c r="BM124" s="228" t="s">
        <v>183</v>
      </c>
    </row>
    <row r="125" s="2" customFormat="1" ht="16.5" customHeight="1">
      <c r="A125" s="41"/>
      <c r="B125" s="42"/>
      <c r="C125" s="217" t="s">
        <v>173</v>
      </c>
      <c r="D125" s="217" t="s">
        <v>168</v>
      </c>
      <c r="E125" s="218" t="s">
        <v>184</v>
      </c>
      <c r="F125" s="219" t="s">
        <v>185</v>
      </c>
      <c r="G125" s="220" t="s">
        <v>186</v>
      </c>
      <c r="H125" s="221">
        <v>50</v>
      </c>
      <c r="I125" s="222"/>
      <c r="J125" s="223">
        <f>ROUND(I125*H125,2)</f>
        <v>0</v>
      </c>
      <c r="K125" s="219" t="s">
        <v>172</v>
      </c>
      <c r="L125" s="47"/>
      <c r="M125" s="224" t="s">
        <v>32</v>
      </c>
      <c r="N125" s="225" t="s">
        <v>48</v>
      </c>
      <c r="O125" s="87"/>
      <c r="P125" s="226">
        <f>O125*H125</f>
        <v>0</v>
      </c>
      <c r="Q125" s="226">
        <v>3.0000000000000001E-05</v>
      </c>
      <c r="R125" s="226">
        <f>Q125*H125</f>
        <v>0.0015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173</v>
      </c>
      <c r="AT125" s="228" t="s">
        <v>168</v>
      </c>
      <c r="AU125" s="228" t="s">
        <v>86</v>
      </c>
      <c r="AY125" s="19" t="s">
        <v>166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84</v>
      </c>
      <c r="BK125" s="229">
        <f>ROUND(I125*H125,2)</f>
        <v>0</v>
      </c>
      <c r="BL125" s="19" t="s">
        <v>173</v>
      </c>
      <c r="BM125" s="228" t="s">
        <v>187</v>
      </c>
    </row>
    <row r="126" s="2" customFormat="1">
      <c r="A126" s="41"/>
      <c r="B126" s="42"/>
      <c r="C126" s="217" t="s">
        <v>188</v>
      </c>
      <c r="D126" s="217" t="s">
        <v>168</v>
      </c>
      <c r="E126" s="218" t="s">
        <v>189</v>
      </c>
      <c r="F126" s="219" t="s">
        <v>190</v>
      </c>
      <c r="G126" s="220" t="s">
        <v>191</v>
      </c>
      <c r="H126" s="221">
        <v>120</v>
      </c>
      <c r="I126" s="222"/>
      <c r="J126" s="223">
        <f>ROUND(I126*H126,2)</f>
        <v>0</v>
      </c>
      <c r="K126" s="219" t="s">
        <v>172</v>
      </c>
      <c r="L126" s="47"/>
      <c r="M126" s="224" t="s">
        <v>32</v>
      </c>
      <c r="N126" s="225" t="s">
        <v>48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173</v>
      </c>
      <c r="AT126" s="228" t="s">
        <v>168</v>
      </c>
      <c r="AU126" s="228" t="s">
        <v>86</v>
      </c>
      <c r="AY126" s="19" t="s">
        <v>166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84</v>
      </c>
      <c r="BK126" s="229">
        <f>ROUND(I126*H126,2)</f>
        <v>0</v>
      </c>
      <c r="BL126" s="19" t="s">
        <v>173</v>
      </c>
      <c r="BM126" s="228" t="s">
        <v>192</v>
      </c>
    </row>
    <row r="127" s="2" customFormat="1">
      <c r="A127" s="41"/>
      <c r="B127" s="42"/>
      <c r="C127" s="217" t="s">
        <v>193</v>
      </c>
      <c r="D127" s="217" t="s">
        <v>168</v>
      </c>
      <c r="E127" s="218" t="s">
        <v>194</v>
      </c>
      <c r="F127" s="219" t="s">
        <v>195</v>
      </c>
      <c r="G127" s="220" t="s">
        <v>182</v>
      </c>
      <c r="H127" s="221">
        <v>32</v>
      </c>
      <c r="I127" s="222"/>
      <c r="J127" s="223">
        <f>ROUND(I127*H127,2)</f>
        <v>0</v>
      </c>
      <c r="K127" s="219" t="s">
        <v>172</v>
      </c>
      <c r="L127" s="47"/>
      <c r="M127" s="224" t="s">
        <v>32</v>
      </c>
      <c r="N127" s="225" t="s">
        <v>48</v>
      </c>
      <c r="O127" s="87"/>
      <c r="P127" s="226">
        <f>O127*H127</f>
        <v>0</v>
      </c>
      <c r="Q127" s="226">
        <v>0.0086800000000000002</v>
      </c>
      <c r="R127" s="226">
        <f>Q127*H127</f>
        <v>0.27776000000000001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173</v>
      </c>
      <c r="AT127" s="228" t="s">
        <v>168</v>
      </c>
      <c r="AU127" s="228" t="s">
        <v>86</v>
      </c>
      <c r="AY127" s="19" t="s">
        <v>166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9" t="s">
        <v>84</v>
      </c>
      <c r="BK127" s="229">
        <f>ROUND(I127*H127,2)</f>
        <v>0</v>
      </c>
      <c r="BL127" s="19" t="s">
        <v>173</v>
      </c>
      <c r="BM127" s="228" t="s">
        <v>196</v>
      </c>
    </row>
    <row r="128" s="2" customFormat="1">
      <c r="A128" s="41"/>
      <c r="B128" s="42"/>
      <c r="C128" s="217" t="s">
        <v>197</v>
      </c>
      <c r="D128" s="217" t="s">
        <v>168</v>
      </c>
      <c r="E128" s="218" t="s">
        <v>198</v>
      </c>
      <c r="F128" s="219" t="s">
        <v>199</v>
      </c>
      <c r="G128" s="220" t="s">
        <v>182</v>
      </c>
      <c r="H128" s="221">
        <v>64</v>
      </c>
      <c r="I128" s="222"/>
      <c r="J128" s="223">
        <f>ROUND(I128*H128,2)</f>
        <v>0</v>
      </c>
      <c r="K128" s="219" t="s">
        <v>172</v>
      </c>
      <c r="L128" s="47"/>
      <c r="M128" s="224" t="s">
        <v>32</v>
      </c>
      <c r="N128" s="225" t="s">
        <v>48</v>
      </c>
      <c r="O128" s="87"/>
      <c r="P128" s="226">
        <f>O128*H128</f>
        <v>0</v>
      </c>
      <c r="Q128" s="226">
        <v>0.036900000000000002</v>
      </c>
      <c r="R128" s="226">
        <f>Q128*H128</f>
        <v>2.3616000000000001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173</v>
      </c>
      <c r="AT128" s="228" t="s">
        <v>168</v>
      </c>
      <c r="AU128" s="228" t="s">
        <v>86</v>
      </c>
      <c r="AY128" s="19" t="s">
        <v>166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84</v>
      </c>
      <c r="BK128" s="229">
        <f>ROUND(I128*H128,2)</f>
        <v>0</v>
      </c>
      <c r="BL128" s="19" t="s">
        <v>173</v>
      </c>
      <c r="BM128" s="228" t="s">
        <v>200</v>
      </c>
    </row>
    <row r="129" s="13" customFormat="1">
      <c r="A129" s="13"/>
      <c r="B129" s="230"/>
      <c r="C129" s="231"/>
      <c r="D129" s="232" t="s">
        <v>175</v>
      </c>
      <c r="E129" s="233" t="s">
        <v>32</v>
      </c>
      <c r="F129" s="234" t="s">
        <v>201</v>
      </c>
      <c r="G129" s="231"/>
      <c r="H129" s="235">
        <v>64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175</v>
      </c>
      <c r="AU129" s="241" t="s">
        <v>86</v>
      </c>
      <c r="AV129" s="13" t="s">
        <v>86</v>
      </c>
      <c r="AW129" s="13" t="s">
        <v>39</v>
      </c>
      <c r="AX129" s="13" t="s">
        <v>84</v>
      </c>
      <c r="AY129" s="241" t="s">
        <v>166</v>
      </c>
    </row>
    <row r="130" s="2" customFormat="1">
      <c r="A130" s="41"/>
      <c r="B130" s="42"/>
      <c r="C130" s="217" t="s">
        <v>202</v>
      </c>
      <c r="D130" s="217" t="s">
        <v>168</v>
      </c>
      <c r="E130" s="218" t="s">
        <v>203</v>
      </c>
      <c r="F130" s="219" t="s">
        <v>204</v>
      </c>
      <c r="G130" s="220" t="s">
        <v>205</v>
      </c>
      <c r="H130" s="221">
        <v>1</v>
      </c>
      <c r="I130" s="222"/>
      <c r="J130" s="223">
        <f>ROUND(I130*H130,2)</f>
        <v>0</v>
      </c>
      <c r="K130" s="219" t="s">
        <v>172</v>
      </c>
      <c r="L130" s="47"/>
      <c r="M130" s="224" t="s">
        <v>32</v>
      </c>
      <c r="N130" s="225" t="s">
        <v>48</v>
      </c>
      <c r="O130" s="87"/>
      <c r="P130" s="226">
        <f>O130*H130</f>
        <v>0</v>
      </c>
      <c r="Q130" s="226">
        <v>0.00064999999999999997</v>
      </c>
      <c r="R130" s="226">
        <f>Q130*H130</f>
        <v>0.00064999999999999997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173</v>
      </c>
      <c r="AT130" s="228" t="s">
        <v>168</v>
      </c>
      <c r="AU130" s="228" t="s">
        <v>86</v>
      </c>
      <c r="AY130" s="19" t="s">
        <v>166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9" t="s">
        <v>84</v>
      </c>
      <c r="BK130" s="229">
        <f>ROUND(I130*H130,2)</f>
        <v>0</v>
      </c>
      <c r="BL130" s="19" t="s">
        <v>173</v>
      </c>
      <c r="BM130" s="228" t="s">
        <v>206</v>
      </c>
    </row>
    <row r="131" s="13" customFormat="1">
      <c r="A131" s="13"/>
      <c r="B131" s="230"/>
      <c r="C131" s="231"/>
      <c r="D131" s="232" t="s">
        <v>175</v>
      </c>
      <c r="E131" s="233" t="s">
        <v>32</v>
      </c>
      <c r="F131" s="234" t="s">
        <v>207</v>
      </c>
      <c r="G131" s="231"/>
      <c r="H131" s="235">
        <v>1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175</v>
      </c>
      <c r="AU131" s="241" t="s">
        <v>86</v>
      </c>
      <c r="AV131" s="13" t="s">
        <v>86</v>
      </c>
      <c r="AW131" s="13" t="s">
        <v>39</v>
      </c>
      <c r="AX131" s="13" t="s">
        <v>84</v>
      </c>
      <c r="AY131" s="241" t="s">
        <v>166</v>
      </c>
    </row>
    <row r="132" s="2" customFormat="1">
      <c r="A132" s="41"/>
      <c r="B132" s="42"/>
      <c r="C132" s="217" t="s">
        <v>208</v>
      </c>
      <c r="D132" s="217" t="s">
        <v>168</v>
      </c>
      <c r="E132" s="218" t="s">
        <v>209</v>
      </c>
      <c r="F132" s="219" t="s">
        <v>210</v>
      </c>
      <c r="G132" s="220" t="s">
        <v>205</v>
      </c>
      <c r="H132" s="221">
        <v>1</v>
      </c>
      <c r="I132" s="222"/>
      <c r="J132" s="223">
        <f>ROUND(I132*H132,2)</f>
        <v>0</v>
      </c>
      <c r="K132" s="219" t="s">
        <v>172</v>
      </c>
      <c r="L132" s="47"/>
      <c r="M132" s="224" t="s">
        <v>32</v>
      </c>
      <c r="N132" s="225" t="s">
        <v>48</v>
      </c>
      <c r="O132" s="87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173</v>
      </c>
      <c r="AT132" s="228" t="s">
        <v>168</v>
      </c>
      <c r="AU132" s="228" t="s">
        <v>86</v>
      </c>
      <c r="AY132" s="19" t="s">
        <v>166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9" t="s">
        <v>84</v>
      </c>
      <c r="BK132" s="229">
        <f>ROUND(I132*H132,2)</f>
        <v>0</v>
      </c>
      <c r="BL132" s="19" t="s">
        <v>173</v>
      </c>
      <c r="BM132" s="228" t="s">
        <v>211</v>
      </c>
    </row>
    <row r="133" s="2" customFormat="1" ht="21.75" customHeight="1">
      <c r="A133" s="41"/>
      <c r="B133" s="42"/>
      <c r="C133" s="217" t="s">
        <v>212</v>
      </c>
      <c r="D133" s="217" t="s">
        <v>168</v>
      </c>
      <c r="E133" s="218" t="s">
        <v>213</v>
      </c>
      <c r="F133" s="219" t="s">
        <v>214</v>
      </c>
      <c r="G133" s="220" t="s">
        <v>215</v>
      </c>
      <c r="H133" s="221">
        <v>26.559999999999999</v>
      </c>
      <c r="I133" s="222"/>
      <c r="J133" s="223">
        <f>ROUND(I133*H133,2)</f>
        <v>0</v>
      </c>
      <c r="K133" s="219" t="s">
        <v>172</v>
      </c>
      <c r="L133" s="47"/>
      <c r="M133" s="224" t="s">
        <v>32</v>
      </c>
      <c r="N133" s="225" t="s">
        <v>48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173</v>
      </c>
      <c r="AT133" s="228" t="s">
        <v>168</v>
      </c>
      <c r="AU133" s="228" t="s">
        <v>86</v>
      </c>
      <c r="AY133" s="19" t="s">
        <v>166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84</v>
      </c>
      <c r="BK133" s="229">
        <f>ROUND(I133*H133,2)</f>
        <v>0</v>
      </c>
      <c r="BL133" s="19" t="s">
        <v>173</v>
      </c>
      <c r="BM133" s="228" t="s">
        <v>216</v>
      </c>
    </row>
    <row r="134" s="13" customFormat="1">
      <c r="A134" s="13"/>
      <c r="B134" s="230"/>
      <c r="C134" s="231"/>
      <c r="D134" s="232" t="s">
        <v>175</v>
      </c>
      <c r="E134" s="233" t="s">
        <v>32</v>
      </c>
      <c r="F134" s="234" t="s">
        <v>217</v>
      </c>
      <c r="G134" s="231"/>
      <c r="H134" s="235">
        <v>10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175</v>
      </c>
      <c r="AU134" s="241" t="s">
        <v>86</v>
      </c>
      <c r="AV134" s="13" t="s">
        <v>86</v>
      </c>
      <c r="AW134" s="13" t="s">
        <v>39</v>
      </c>
      <c r="AX134" s="13" t="s">
        <v>77</v>
      </c>
      <c r="AY134" s="241" t="s">
        <v>166</v>
      </c>
    </row>
    <row r="135" s="13" customFormat="1">
      <c r="A135" s="13"/>
      <c r="B135" s="230"/>
      <c r="C135" s="231"/>
      <c r="D135" s="232" t="s">
        <v>175</v>
      </c>
      <c r="E135" s="233" t="s">
        <v>32</v>
      </c>
      <c r="F135" s="234" t="s">
        <v>218</v>
      </c>
      <c r="G135" s="231"/>
      <c r="H135" s="235">
        <v>16.559999999999999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175</v>
      </c>
      <c r="AU135" s="241" t="s">
        <v>86</v>
      </c>
      <c r="AV135" s="13" t="s">
        <v>86</v>
      </c>
      <c r="AW135" s="13" t="s">
        <v>39</v>
      </c>
      <c r="AX135" s="13" t="s">
        <v>77</v>
      </c>
      <c r="AY135" s="241" t="s">
        <v>166</v>
      </c>
    </row>
    <row r="136" s="14" customFormat="1">
      <c r="A136" s="14"/>
      <c r="B136" s="242"/>
      <c r="C136" s="243"/>
      <c r="D136" s="232" t="s">
        <v>175</v>
      </c>
      <c r="E136" s="244" t="s">
        <v>32</v>
      </c>
      <c r="F136" s="245" t="s">
        <v>219</v>
      </c>
      <c r="G136" s="243"/>
      <c r="H136" s="246">
        <v>26.559999999999999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175</v>
      </c>
      <c r="AU136" s="252" t="s">
        <v>86</v>
      </c>
      <c r="AV136" s="14" t="s">
        <v>173</v>
      </c>
      <c r="AW136" s="14" t="s">
        <v>39</v>
      </c>
      <c r="AX136" s="14" t="s">
        <v>84</v>
      </c>
      <c r="AY136" s="252" t="s">
        <v>166</v>
      </c>
    </row>
    <row r="137" s="2" customFormat="1">
      <c r="A137" s="41"/>
      <c r="B137" s="42"/>
      <c r="C137" s="217" t="s">
        <v>220</v>
      </c>
      <c r="D137" s="217" t="s">
        <v>168</v>
      </c>
      <c r="E137" s="218" t="s">
        <v>221</v>
      </c>
      <c r="F137" s="219" t="s">
        <v>222</v>
      </c>
      <c r="G137" s="220" t="s">
        <v>215</v>
      </c>
      <c r="H137" s="221">
        <v>104</v>
      </c>
      <c r="I137" s="222"/>
      <c r="J137" s="223">
        <f>ROUND(I137*H137,2)</f>
        <v>0</v>
      </c>
      <c r="K137" s="219" t="s">
        <v>172</v>
      </c>
      <c r="L137" s="47"/>
      <c r="M137" s="224" t="s">
        <v>32</v>
      </c>
      <c r="N137" s="225" t="s">
        <v>48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173</v>
      </c>
      <c r="AT137" s="228" t="s">
        <v>168</v>
      </c>
      <c r="AU137" s="228" t="s">
        <v>86</v>
      </c>
      <c r="AY137" s="19" t="s">
        <v>166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84</v>
      </c>
      <c r="BK137" s="229">
        <f>ROUND(I137*H137,2)</f>
        <v>0</v>
      </c>
      <c r="BL137" s="19" t="s">
        <v>173</v>
      </c>
      <c r="BM137" s="228" t="s">
        <v>223</v>
      </c>
    </row>
    <row r="138" s="15" customFormat="1">
      <c r="A138" s="15"/>
      <c r="B138" s="253"/>
      <c r="C138" s="254"/>
      <c r="D138" s="232" t="s">
        <v>175</v>
      </c>
      <c r="E138" s="255" t="s">
        <v>32</v>
      </c>
      <c r="F138" s="256" t="s">
        <v>224</v>
      </c>
      <c r="G138" s="254"/>
      <c r="H138" s="255" t="s">
        <v>32</v>
      </c>
      <c r="I138" s="257"/>
      <c r="J138" s="254"/>
      <c r="K138" s="254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175</v>
      </c>
      <c r="AU138" s="262" t="s">
        <v>86</v>
      </c>
      <c r="AV138" s="15" t="s">
        <v>84</v>
      </c>
      <c r="AW138" s="15" t="s">
        <v>39</v>
      </c>
      <c r="AX138" s="15" t="s">
        <v>77</v>
      </c>
      <c r="AY138" s="262" t="s">
        <v>166</v>
      </c>
    </row>
    <row r="139" s="13" customFormat="1">
      <c r="A139" s="13"/>
      <c r="B139" s="230"/>
      <c r="C139" s="231"/>
      <c r="D139" s="232" t="s">
        <v>175</v>
      </c>
      <c r="E139" s="233" t="s">
        <v>32</v>
      </c>
      <c r="F139" s="234" t="s">
        <v>225</v>
      </c>
      <c r="G139" s="231"/>
      <c r="H139" s="235">
        <v>104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175</v>
      </c>
      <c r="AU139" s="241" t="s">
        <v>86</v>
      </c>
      <c r="AV139" s="13" t="s">
        <v>86</v>
      </c>
      <c r="AW139" s="13" t="s">
        <v>39</v>
      </c>
      <c r="AX139" s="13" t="s">
        <v>84</v>
      </c>
      <c r="AY139" s="241" t="s">
        <v>166</v>
      </c>
    </row>
    <row r="140" s="2" customFormat="1">
      <c r="A140" s="41"/>
      <c r="B140" s="42"/>
      <c r="C140" s="217" t="s">
        <v>226</v>
      </c>
      <c r="D140" s="217" t="s">
        <v>168</v>
      </c>
      <c r="E140" s="218" t="s">
        <v>227</v>
      </c>
      <c r="F140" s="219" t="s">
        <v>228</v>
      </c>
      <c r="G140" s="220" t="s">
        <v>215</v>
      </c>
      <c r="H140" s="221">
        <v>208.65000000000001</v>
      </c>
      <c r="I140" s="222"/>
      <c r="J140" s="223">
        <f>ROUND(I140*H140,2)</f>
        <v>0</v>
      </c>
      <c r="K140" s="219" t="s">
        <v>172</v>
      </c>
      <c r="L140" s="47"/>
      <c r="M140" s="224" t="s">
        <v>32</v>
      </c>
      <c r="N140" s="225" t="s">
        <v>48</v>
      </c>
      <c r="O140" s="87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173</v>
      </c>
      <c r="AT140" s="228" t="s">
        <v>168</v>
      </c>
      <c r="AU140" s="228" t="s">
        <v>86</v>
      </c>
      <c r="AY140" s="19" t="s">
        <v>166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84</v>
      </c>
      <c r="BK140" s="229">
        <f>ROUND(I140*H140,2)</f>
        <v>0</v>
      </c>
      <c r="BL140" s="19" t="s">
        <v>173</v>
      </c>
      <c r="BM140" s="228" t="s">
        <v>229</v>
      </c>
    </row>
    <row r="141" s="15" customFormat="1">
      <c r="A141" s="15"/>
      <c r="B141" s="253"/>
      <c r="C141" s="254"/>
      <c r="D141" s="232" t="s">
        <v>175</v>
      </c>
      <c r="E141" s="255" t="s">
        <v>32</v>
      </c>
      <c r="F141" s="256" t="s">
        <v>230</v>
      </c>
      <c r="G141" s="254"/>
      <c r="H141" s="255" t="s">
        <v>32</v>
      </c>
      <c r="I141" s="257"/>
      <c r="J141" s="254"/>
      <c r="K141" s="254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175</v>
      </c>
      <c r="AU141" s="262" t="s">
        <v>86</v>
      </c>
      <c r="AV141" s="15" t="s">
        <v>84</v>
      </c>
      <c r="AW141" s="15" t="s">
        <v>39</v>
      </c>
      <c r="AX141" s="15" t="s">
        <v>77</v>
      </c>
      <c r="AY141" s="262" t="s">
        <v>166</v>
      </c>
    </row>
    <row r="142" s="13" customFormat="1">
      <c r="A142" s="13"/>
      <c r="B142" s="230"/>
      <c r="C142" s="231"/>
      <c r="D142" s="232" t="s">
        <v>175</v>
      </c>
      <c r="E142" s="233" t="s">
        <v>32</v>
      </c>
      <c r="F142" s="234" t="s">
        <v>231</v>
      </c>
      <c r="G142" s="231"/>
      <c r="H142" s="235">
        <v>208.65000000000001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175</v>
      </c>
      <c r="AU142" s="241" t="s">
        <v>86</v>
      </c>
      <c r="AV142" s="13" t="s">
        <v>86</v>
      </c>
      <c r="AW142" s="13" t="s">
        <v>39</v>
      </c>
      <c r="AX142" s="13" t="s">
        <v>84</v>
      </c>
      <c r="AY142" s="241" t="s">
        <v>166</v>
      </c>
    </row>
    <row r="143" s="2" customFormat="1">
      <c r="A143" s="41"/>
      <c r="B143" s="42"/>
      <c r="C143" s="217" t="s">
        <v>232</v>
      </c>
      <c r="D143" s="217" t="s">
        <v>168</v>
      </c>
      <c r="E143" s="218" t="s">
        <v>233</v>
      </c>
      <c r="F143" s="219" t="s">
        <v>234</v>
      </c>
      <c r="G143" s="220" t="s">
        <v>215</v>
      </c>
      <c r="H143" s="221">
        <v>208.65000000000001</v>
      </c>
      <c r="I143" s="222"/>
      <c r="J143" s="223">
        <f>ROUND(I143*H143,2)</f>
        <v>0</v>
      </c>
      <c r="K143" s="219" t="s">
        <v>172</v>
      </c>
      <c r="L143" s="47"/>
      <c r="M143" s="224" t="s">
        <v>32</v>
      </c>
      <c r="N143" s="225" t="s">
        <v>48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173</v>
      </c>
      <c r="AT143" s="228" t="s">
        <v>168</v>
      </c>
      <c r="AU143" s="228" t="s">
        <v>86</v>
      </c>
      <c r="AY143" s="19" t="s">
        <v>166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9" t="s">
        <v>84</v>
      </c>
      <c r="BK143" s="229">
        <f>ROUND(I143*H143,2)</f>
        <v>0</v>
      </c>
      <c r="BL143" s="19" t="s">
        <v>173</v>
      </c>
      <c r="BM143" s="228" t="s">
        <v>235</v>
      </c>
    </row>
    <row r="144" s="15" customFormat="1">
      <c r="A144" s="15"/>
      <c r="B144" s="253"/>
      <c r="C144" s="254"/>
      <c r="D144" s="232" t="s">
        <v>175</v>
      </c>
      <c r="E144" s="255" t="s">
        <v>32</v>
      </c>
      <c r="F144" s="256" t="s">
        <v>236</v>
      </c>
      <c r="G144" s="254"/>
      <c r="H144" s="255" t="s">
        <v>32</v>
      </c>
      <c r="I144" s="257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175</v>
      </c>
      <c r="AU144" s="262" t="s">
        <v>86</v>
      </c>
      <c r="AV144" s="15" t="s">
        <v>84</v>
      </c>
      <c r="AW144" s="15" t="s">
        <v>39</v>
      </c>
      <c r="AX144" s="15" t="s">
        <v>77</v>
      </c>
      <c r="AY144" s="262" t="s">
        <v>166</v>
      </c>
    </row>
    <row r="145" s="13" customFormat="1">
      <c r="A145" s="13"/>
      <c r="B145" s="230"/>
      <c r="C145" s="231"/>
      <c r="D145" s="232" t="s">
        <v>175</v>
      </c>
      <c r="E145" s="233" t="s">
        <v>32</v>
      </c>
      <c r="F145" s="234" t="s">
        <v>231</v>
      </c>
      <c r="G145" s="231"/>
      <c r="H145" s="235">
        <v>208.65000000000001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175</v>
      </c>
      <c r="AU145" s="241" t="s">
        <v>86</v>
      </c>
      <c r="AV145" s="13" t="s">
        <v>86</v>
      </c>
      <c r="AW145" s="13" t="s">
        <v>39</v>
      </c>
      <c r="AX145" s="13" t="s">
        <v>84</v>
      </c>
      <c r="AY145" s="241" t="s">
        <v>166</v>
      </c>
    </row>
    <row r="146" s="2" customFormat="1">
      <c r="A146" s="41"/>
      <c r="B146" s="42"/>
      <c r="C146" s="217" t="s">
        <v>237</v>
      </c>
      <c r="D146" s="217" t="s">
        <v>168</v>
      </c>
      <c r="E146" s="218" t="s">
        <v>238</v>
      </c>
      <c r="F146" s="219" t="s">
        <v>239</v>
      </c>
      <c r="G146" s="220" t="s">
        <v>215</v>
      </c>
      <c r="H146" s="221">
        <v>208.65000000000001</v>
      </c>
      <c r="I146" s="222"/>
      <c r="J146" s="223">
        <f>ROUND(I146*H146,2)</f>
        <v>0</v>
      </c>
      <c r="K146" s="219" t="s">
        <v>172</v>
      </c>
      <c r="L146" s="47"/>
      <c r="M146" s="224" t="s">
        <v>32</v>
      </c>
      <c r="N146" s="225" t="s">
        <v>48</v>
      </c>
      <c r="O146" s="87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173</v>
      </c>
      <c r="AT146" s="228" t="s">
        <v>168</v>
      </c>
      <c r="AU146" s="228" t="s">
        <v>86</v>
      </c>
      <c r="AY146" s="19" t="s">
        <v>166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9" t="s">
        <v>84</v>
      </c>
      <c r="BK146" s="229">
        <f>ROUND(I146*H146,2)</f>
        <v>0</v>
      </c>
      <c r="BL146" s="19" t="s">
        <v>173</v>
      </c>
      <c r="BM146" s="228" t="s">
        <v>240</v>
      </c>
    </row>
    <row r="147" s="15" customFormat="1">
      <c r="A147" s="15"/>
      <c r="B147" s="253"/>
      <c r="C147" s="254"/>
      <c r="D147" s="232" t="s">
        <v>175</v>
      </c>
      <c r="E147" s="255" t="s">
        <v>32</v>
      </c>
      <c r="F147" s="256" t="s">
        <v>241</v>
      </c>
      <c r="G147" s="254"/>
      <c r="H147" s="255" t="s">
        <v>32</v>
      </c>
      <c r="I147" s="257"/>
      <c r="J147" s="254"/>
      <c r="K147" s="254"/>
      <c r="L147" s="258"/>
      <c r="M147" s="259"/>
      <c r="N147" s="260"/>
      <c r="O147" s="260"/>
      <c r="P147" s="260"/>
      <c r="Q147" s="260"/>
      <c r="R147" s="260"/>
      <c r="S147" s="260"/>
      <c r="T147" s="26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2" t="s">
        <v>175</v>
      </c>
      <c r="AU147" s="262" t="s">
        <v>86</v>
      </c>
      <c r="AV147" s="15" t="s">
        <v>84</v>
      </c>
      <c r="AW147" s="15" t="s">
        <v>39</v>
      </c>
      <c r="AX147" s="15" t="s">
        <v>77</v>
      </c>
      <c r="AY147" s="262" t="s">
        <v>166</v>
      </c>
    </row>
    <row r="148" s="13" customFormat="1">
      <c r="A148" s="13"/>
      <c r="B148" s="230"/>
      <c r="C148" s="231"/>
      <c r="D148" s="232" t="s">
        <v>175</v>
      </c>
      <c r="E148" s="233" t="s">
        <v>32</v>
      </c>
      <c r="F148" s="234" t="s">
        <v>231</v>
      </c>
      <c r="G148" s="231"/>
      <c r="H148" s="235">
        <v>208.65000000000001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175</v>
      </c>
      <c r="AU148" s="241" t="s">
        <v>86</v>
      </c>
      <c r="AV148" s="13" t="s">
        <v>86</v>
      </c>
      <c r="AW148" s="13" t="s">
        <v>39</v>
      </c>
      <c r="AX148" s="13" t="s">
        <v>84</v>
      </c>
      <c r="AY148" s="241" t="s">
        <v>166</v>
      </c>
    </row>
    <row r="149" s="2" customFormat="1">
      <c r="A149" s="41"/>
      <c r="B149" s="42"/>
      <c r="C149" s="217" t="s">
        <v>8</v>
      </c>
      <c r="D149" s="217" t="s">
        <v>168</v>
      </c>
      <c r="E149" s="218" t="s">
        <v>242</v>
      </c>
      <c r="F149" s="219" t="s">
        <v>243</v>
      </c>
      <c r="G149" s="220" t="s">
        <v>215</v>
      </c>
      <c r="H149" s="221">
        <v>208.65000000000001</v>
      </c>
      <c r="I149" s="222"/>
      <c r="J149" s="223">
        <f>ROUND(I149*H149,2)</f>
        <v>0</v>
      </c>
      <c r="K149" s="219" t="s">
        <v>172</v>
      </c>
      <c r="L149" s="47"/>
      <c r="M149" s="224" t="s">
        <v>32</v>
      </c>
      <c r="N149" s="225" t="s">
        <v>48</v>
      </c>
      <c r="O149" s="8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173</v>
      </c>
      <c r="AT149" s="228" t="s">
        <v>168</v>
      </c>
      <c r="AU149" s="228" t="s">
        <v>86</v>
      </c>
      <c r="AY149" s="19" t="s">
        <v>166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9" t="s">
        <v>84</v>
      </c>
      <c r="BK149" s="229">
        <f>ROUND(I149*H149,2)</f>
        <v>0</v>
      </c>
      <c r="BL149" s="19" t="s">
        <v>173</v>
      </c>
      <c r="BM149" s="228" t="s">
        <v>244</v>
      </c>
    </row>
    <row r="150" s="13" customFormat="1">
      <c r="A150" s="13"/>
      <c r="B150" s="230"/>
      <c r="C150" s="231"/>
      <c r="D150" s="232" t="s">
        <v>175</v>
      </c>
      <c r="E150" s="233" t="s">
        <v>32</v>
      </c>
      <c r="F150" s="234" t="s">
        <v>231</v>
      </c>
      <c r="G150" s="231"/>
      <c r="H150" s="235">
        <v>208.65000000000001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175</v>
      </c>
      <c r="AU150" s="241" t="s">
        <v>86</v>
      </c>
      <c r="AV150" s="13" t="s">
        <v>86</v>
      </c>
      <c r="AW150" s="13" t="s">
        <v>39</v>
      </c>
      <c r="AX150" s="13" t="s">
        <v>84</v>
      </c>
      <c r="AY150" s="241" t="s">
        <v>166</v>
      </c>
    </row>
    <row r="151" s="2" customFormat="1" ht="16.5" customHeight="1">
      <c r="A151" s="41"/>
      <c r="B151" s="42"/>
      <c r="C151" s="217" t="s">
        <v>245</v>
      </c>
      <c r="D151" s="217" t="s">
        <v>168</v>
      </c>
      <c r="E151" s="218" t="s">
        <v>246</v>
      </c>
      <c r="F151" s="219" t="s">
        <v>247</v>
      </c>
      <c r="G151" s="220" t="s">
        <v>248</v>
      </c>
      <c r="H151" s="221">
        <v>4</v>
      </c>
      <c r="I151" s="222"/>
      <c r="J151" s="223">
        <f>ROUND(I151*H151,2)</f>
        <v>0</v>
      </c>
      <c r="K151" s="219" t="s">
        <v>32</v>
      </c>
      <c r="L151" s="47"/>
      <c r="M151" s="224" t="s">
        <v>32</v>
      </c>
      <c r="N151" s="225" t="s">
        <v>48</v>
      </c>
      <c r="O151" s="87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173</v>
      </c>
      <c r="AT151" s="228" t="s">
        <v>168</v>
      </c>
      <c r="AU151" s="228" t="s">
        <v>86</v>
      </c>
      <c r="AY151" s="19" t="s">
        <v>166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9" t="s">
        <v>84</v>
      </c>
      <c r="BK151" s="229">
        <f>ROUND(I151*H151,2)</f>
        <v>0</v>
      </c>
      <c r="BL151" s="19" t="s">
        <v>173</v>
      </c>
      <c r="BM151" s="228" t="s">
        <v>249</v>
      </c>
    </row>
    <row r="152" s="12" customFormat="1" ht="22.8" customHeight="1">
      <c r="A152" s="12"/>
      <c r="B152" s="201"/>
      <c r="C152" s="202"/>
      <c r="D152" s="203" t="s">
        <v>76</v>
      </c>
      <c r="E152" s="215" t="s">
        <v>94</v>
      </c>
      <c r="F152" s="215" t="s">
        <v>250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SUM(P153:P168)</f>
        <v>0</v>
      </c>
      <c r="Q152" s="209"/>
      <c r="R152" s="210">
        <f>SUM(R153:R168)</f>
        <v>34.830627</v>
      </c>
      <c r="S152" s="209"/>
      <c r="T152" s="211">
        <f>SUM(T153:T168)</f>
        <v>0.0016150000000000001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84</v>
      </c>
      <c r="AT152" s="213" t="s">
        <v>76</v>
      </c>
      <c r="AU152" s="213" t="s">
        <v>84</v>
      </c>
      <c r="AY152" s="212" t="s">
        <v>166</v>
      </c>
      <c r="BK152" s="214">
        <f>SUM(BK153:BK168)</f>
        <v>0</v>
      </c>
    </row>
    <row r="153" s="2" customFormat="1">
      <c r="A153" s="41"/>
      <c r="B153" s="42"/>
      <c r="C153" s="217" t="s">
        <v>251</v>
      </c>
      <c r="D153" s="217" t="s">
        <v>168</v>
      </c>
      <c r="E153" s="218" t="s">
        <v>252</v>
      </c>
      <c r="F153" s="219" t="s">
        <v>253</v>
      </c>
      <c r="G153" s="220" t="s">
        <v>205</v>
      </c>
      <c r="H153" s="221">
        <v>20</v>
      </c>
      <c r="I153" s="222"/>
      <c r="J153" s="223">
        <f>ROUND(I153*H153,2)</f>
        <v>0</v>
      </c>
      <c r="K153" s="219" t="s">
        <v>172</v>
      </c>
      <c r="L153" s="47"/>
      <c r="M153" s="224" t="s">
        <v>32</v>
      </c>
      <c r="N153" s="225" t="s">
        <v>48</v>
      </c>
      <c r="O153" s="87"/>
      <c r="P153" s="226">
        <f>O153*H153</f>
        <v>0</v>
      </c>
      <c r="Q153" s="226">
        <v>0.24042</v>
      </c>
      <c r="R153" s="226">
        <f>Q153*H153</f>
        <v>4.8083999999999998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173</v>
      </c>
      <c r="AT153" s="228" t="s">
        <v>168</v>
      </c>
      <c r="AU153" s="228" t="s">
        <v>86</v>
      </c>
      <c r="AY153" s="19" t="s">
        <v>166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9" t="s">
        <v>84</v>
      </c>
      <c r="BK153" s="229">
        <f>ROUND(I153*H153,2)</f>
        <v>0</v>
      </c>
      <c r="BL153" s="19" t="s">
        <v>173</v>
      </c>
      <c r="BM153" s="228" t="s">
        <v>254</v>
      </c>
    </row>
    <row r="154" s="13" customFormat="1">
      <c r="A154" s="13"/>
      <c r="B154" s="230"/>
      <c r="C154" s="231"/>
      <c r="D154" s="232" t="s">
        <v>175</v>
      </c>
      <c r="E154" s="233" t="s">
        <v>32</v>
      </c>
      <c r="F154" s="234" t="s">
        <v>255</v>
      </c>
      <c r="G154" s="231"/>
      <c r="H154" s="235">
        <v>20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175</v>
      </c>
      <c r="AU154" s="241" t="s">
        <v>86</v>
      </c>
      <c r="AV154" s="13" t="s">
        <v>86</v>
      </c>
      <c r="AW154" s="13" t="s">
        <v>39</v>
      </c>
      <c r="AX154" s="13" t="s">
        <v>84</v>
      </c>
      <c r="AY154" s="241" t="s">
        <v>166</v>
      </c>
    </row>
    <row r="155" s="2" customFormat="1">
      <c r="A155" s="41"/>
      <c r="B155" s="42"/>
      <c r="C155" s="217" t="s">
        <v>256</v>
      </c>
      <c r="D155" s="217" t="s">
        <v>168</v>
      </c>
      <c r="E155" s="218" t="s">
        <v>257</v>
      </c>
      <c r="F155" s="219" t="s">
        <v>258</v>
      </c>
      <c r="G155" s="220" t="s">
        <v>215</v>
      </c>
      <c r="H155" s="221">
        <v>10.800000000000001</v>
      </c>
      <c r="I155" s="222"/>
      <c r="J155" s="223">
        <f>ROUND(I155*H155,2)</f>
        <v>0</v>
      </c>
      <c r="K155" s="219" t="s">
        <v>172</v>
      </c>
      <c r="L155" s="47"/>
      <c r="M155" s="224" t="s">
        <v>32</v>
      </c>
      <c r="N155" s="225" t="s">
        <v>48</v>
      </c>
      <c r="O155" s="87"/>
      <c r="P155" s="226">
        <f>O155*H155</f>
        <v>0</v>
      </c>
      <c r="Q155" s="226">
        <v>1.3271500000000001</v>
      </c>
      <c r="R155" s="226">
        <f>Q155*H155</f>
        <v>14.333220000000001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173</v>
      </c>
      <c r="AT155" s="228" t="s">
        <v>168</v>
      </c>
      <c r="AU155" s="228" t="s">
        <v>86</v>
      </c>
      <c r="AY155" s="19" t="s">
        <v>166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9" t="s">
        <v>84</v>
      </c>
      <c r="BK155" s="229">
        <f>ROUND(I155*H155,2)</f>
        <v>0</v>
      </c>
      <c r="BL155" s="19" t="s">
        <v>173</v>
      </c>
      <c r="BM155" s="228" t="s">
        <v>259</v>
      </c>
    </row>
    <row r="156" s="13" customFormat="1">
      <c r="A156" s="13"/>
      <c r="B156" s="230"/>
      <c r="C156" s="231"/>
      <c r="D156" s="232" t="s">
        <v>175</v>
      </c>
      <c r="E156" s="233" t="s">
        <v>32</v>
      </c>
      <c r="F156" s="234" t="s">
        <v>260</v>
      </c>
      <c r="G156" s="231"/>
      <c r="H156" s="235">
        <v>10.800000000000001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175</v>
      </c>
      <c r="AU156" s="241" t="s">
        <v>86</v>
      </c>
      <c r="AV156" s="13" t="s">
        <v>86</v>
      </c>
      <c r="AW156" s="13" t="s">
        <v>39</v>
      </c>
      <c r="AX156" s="13" t="s">
        <v>84</v>
      </c>
      <c r="AY156" s="241" t="s">
        <v>166</v>
      </c>
    </row>
    <row r="157" s="2" customFormat="1">
      <c r="A157" s="41"/>
      <c r="B157" s="42"/>
      <c r="C157" s="217" t="s">
        <v>261</v>
      </c>
      <c r="D157" s="217" t="s">
        <v>168</v>
      </c>
      <c r="E157" s="218" t="s">
        <v>262</v>
      </c>
      <c r="F157" s="219" t="s">
        <v>263</v>
      </c>
      <c r="G157" s="220" t="s">
        <v>205</v>
      </c>
      <c r="H157" s="221">
        <v>140</v>
      </c>
      <c r="I157" s="222"/>
      <c r="J157" s="223">
        <f>ROUND(I157*H157,2)</f>
        <v>0</v>
      </c>
      <c r="K157" s="219" t="s">
        <v>172</v>
      </c>
      <c r="L157" s="47"/>
      <c r="M157" s="224" t="s">
        <v>32</v>
      </c>
      <c r="N157" s="225" t="s">
        <v>48</v>
      </c>
      <c r="O157" s="87"/>
      <c r="P157" s="226">
        <f>O157*H157</f>
        <v>0</v>
      </c>
      <c r="Q157" s="226">
        <v>0.0048799999999999998</v>
      </c>
      <c r="R157" s="226">
        <f>Q157*H157</f>
        <v>0.68319999999999992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173</v>
      </c>
      <c r="AT157" s="228" t="s">
        <v>168</v>
      </c>
      <c r="AU157" s="228" t="s">
        <v>86</v>
      </c>
      <c r="AY157" s="19" t="s">
        <v>166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9" t="s">
        <v>84</v>
      </c>
      <c r="BK157" s="229">
        <f>ROUND(I157*H157,2)</f>
        <v>0</v>
      </c>
      <c r="BL157" s="19" t="s">
        <v>173</v>
      </c>
      <c r="BM157" s="228" t="s">
        <v>264</v>
      </c>
    </row>
    <row r="158" s="13" customFormat="1">
      <c r="A158" s="13"/>
      <c r="B158" s="230"/>
      <c r="C158" s="231"/>
      <c r="D158" s="232" t="s">
        <v>175</v>
      </c>
      <c r="E158" s="233" t="s">
        <v>32</v>
      </c>
      <c r="F158" s="234" t="s">
        <v>265</v>
      </c>
      <c r="G158" s="231"/>
      <c r="H158" s="235">
        <v>140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175</v>
      </c>
      <c r="AU158" s="241" t="s">
        <v>86</v>
      </c>
      <c r="AV158" s="13" t="s">
        <v>86</v>
      </c>
      <c r="AW158" s="13" t="s">
        <v>39</v>
      </c>
      <c r="AX158" s="13" t="s">
        <v>84</v>
      </c>
      <c r="AY158" s="241" t="s">
        <v>166</v>
      </c>
    </row>
    <row r="159" s="2" customFormat="1" ht="16.5" customHeight="1">
      <c r="A159" s="41"/>
      <c r="B159" s="42"/>
      <c r="C159" s="263" t="s">
        <v>266</v>
      </c>
      <c r="D159" s="263" t="s">
        <v>267</v>
      </c>
      <c r="E159" s="264" t="s">
        <v>268</v>
      </c>
      <c r="F159" s="265" t="s">
        <v>269</v>
      </c>
      <c r="G159" s="266" t="s">
        <v>215</v>
      </c>
      <c r="H159" s="267">
        <v>1.008</v>
      </c>
      <c r="I159" s="268"/>
      <c r="J159" s="269">
        <f>ROUND(I159*H159,2)</f>
        <v>0</v>
      </c>
      <c r="K159" s="265" t="s">
        <v>172</v>
      </c>
      <c r="L159" s="270"/>
      <c r="M159" s="271" t="s">
        <v>32</v>
      </c>
      <c r="N159" s="272" t="s">
        <v>48</v>
      </c>
      <c r="O159" s="87"/>
      <c r="P159" s="226">
        <f>O159*H159</f>
        <v>0</v>
      </c>
      <c r="Q159" s="226">
        <v>2.4289999999999998</v>
      </c>
      <c r="R159" s="226">
        <f>Q159*H159</f>
        <v>2.4484319999999999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202</v>
      </c>
      <c r="AT159" s="228" t="s">
        <v>267</v>
      </c>
      <c r="AU159" s="228" t="s">
        <v>86</v>
      </c>
      <c r="AY159" s="19" t="s">
        <v>166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84</v>
      </c>
      <c r="BK159" s="229">
        <f>ROUND(I159*H159,2)</f>
        <v>0</v>
      </c>
      <c r="BL159" s="19" t="s">
        <v>173</v>
      </c>
      <c r="BM159" s="228" t="s">
        <v>270</v>
      </c>
    </row>
    <row r="160" s="13" customFormat="1">
      <c r="A160" s="13"/>
      <c r="B160" s="230"/>
      <c r="C160" s="231"/>
      <c r="D160" s="232" t="s">
        <v>175</v>
      </c>
      <c r="E160" s="233" t="s">
        <v>32</v>
      </c>
      <c r="F160" s="234" t="s">
        <v>271</v>
      </c>
      <c r="G160" s="231"/>
      <c r="H160" s="235">
        <v>1.008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175</v>
      </c>
      <c r="AU160" s="241" t="s">
        <v>86</v>
      </c>
      <c r="AV160" s="13" t="s">
        <v>86</v>
      </c>
      <c r="AW160" s="13" t="s">
        <v>39</v>
      </c>
      <c r="AX160" s="13" t="s">
        <v>84</v>
      </c>
      <c r="AY160" s="241" t="s">
        <v>166</v>
      </c>
    </row>
    <row r="161" s="2" customFormat="1" ht="16.5" customHeight="1">
      <c r="A161" s="41"/>
      <c r="B161" s="42"/>
      <c r="C161" s="217" t="s">
        <v>7</v>
      </c>
      <c r="D161" s="217" t="s">
        <v>168</v>
      </c>
      <c r="E161" s="218" t="s">
        <v>272</v>
      </c>
      <c r="F161" s="219" t="s">
        <v>273</v>
      </c>
      <c r="G161" s="220" t="s">
        <v>274</v>
      </c>
      <c r="H161" s="221">
        <v>10.625999999999999</v>
      </c>
      <c r="I161" s="222"/>
      <c r="J161" s="223">
        <f>ROUND(I161*H161,2)</f>
        <v>0</v>
      </c>
      <c r="K161" s="219" t="s">
        <v>172</v>
      </c>
      <c r="L161" s="47"/>
      <c r="M161" s="224" t="s">
        <v>32</v>
      </c>
      <c r="N161" s="225" t="s">
        <v>48</v>
      </c>
      <c r="O161" s="87"/>
      <c r="P161" s="226">
        <f>O161*H161</f>
        <v>0</v>
      </c>
      <c r="Q161" s="226">
        <v>1.0900000000000001</v>
      </c>
      <c r="R161" s="226">
        <f>Q161*H161</f>
        <v>11.58234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173</v>
      </c>
      <c r="AT161" s="228" t="s">
        <v>168</v>
      </c>
      <c r="AU161" s="228" t="s">
        <v>86</v>
      </c>
      <c r="AY161" s="19" t="s">
        <v>166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9" t="s">
        <v>84</v>
      </c>
      <c r="BK161" s="229">
        <f>ROUND(I161*H161,2)</f>
        <v>0</v>
      </c>
      <c r="BL161" s="19" t="s">
        <v>173</v>
      </c>
      <c r="BM161" s="228" t="s">
        <v>275</v>
      </c>
    </row>
    <row r="162" s="13" customFormat="1">
      <c r="A162" s="13"/>
      <c r="B162" s="230"/>
      <c r="C162" s="231"/>
      <c r="D162" s="232" t="s">
        <v>175</v>
      </c>
      <c r="E162" s="233" t="s">
        <v>32</v>
      </c>
      <c r="F162" s="234" t="s">
        <v>276</v>
      </c>
      <c r="G162" s="231"/>
      <c r="H162" s="235">
        <v>10.625999999999999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175</v>
      </c>
      <c r="AU162" s="241" t="s">
        <v>86</v>
      </c>
      <c r="AV162" s="13" t="s">
        <v>86</v>
      </c>
      <c r="AW162" s="13" t="s">
        <v>39</v>
      </c>
      <c r="AX162" s="13" t="s">
        <v>84</v>
      </c>
      <c r="AY162" s="241" t="s">
        <v>166</v>
      </c>
    </row>
    <row r="163" s="2" customFormat="1">
      <c r="A163" s="41"/>
      <c r="B163" s="42"/>
      <c r="C163" s="217" t="s">
        <v>277</v>
      </c>
      <c r="D163" s="217" t="s">
        <v>168</v>
      </c>
      <c r="E163" s="218" t="s">
        <v>278</v>
      </c>
      <c r="F163" s="219" t="s">
        <v>279</v>
      </c>
      <c r="G163" s="220" t="s">
        <v>182</v>
      </c>
      <c r="H163" s="221">
        <v>53.5</v>
      </c>
      <c r="I163" s="222"/>
      <c r="J163" s="223">
        <f>ROUND(I163*H163,2)</f>
        <v>0</v>
      </c>
      <c r="K163" s="219" t="s">
        <v>172</v>
      </c>
      <c r="L163" s="47"/>
      <c r="M163" s="224" t="s">
        <v>32</v>
      </c>
      <c r="N163" s="225" t="s">
        <v>48</v>
      </c>
      <c r="O163" s="87"/>
      <c r="P163" s="226">
        <f>O163*H163</f>
        <v>0</v>
      </c>
      <c r="Q163" s="226">
        <v>0.0090500000000000008</v>
      </c>
      <c r="R163" s="226">
        <f>Q163*H163</f>
        <v>0.48417500000000002</v>
      </c>
      <c r="S163" s="226">
        <v>1.0000000000000001E-05</v>
      </c>
      <c r="T163" s="227">
        <f>S163*H163</f>
        <v>0.00053499999999999999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173</v>
      </c>
      <c r="AT163" s="228" t="s">
        <v>168</v>
      </c>
      <c r="AU163" s="228" t="s">
        <v>86</v>
      </c>
      <c r="AY163" s="19" t="s">
        <v>166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84</v>
      </c>
      <c r="BK163" s="229">
        <f>ROUND(I163*H163,2)</f>
        <v>0</v>
      </c>
      <c r="BL163" s="19" t="s">
        <v>173</v>
      </c>
      <c r="BM163" s="228" t="s">
        <v>280</v>
      </c>
    </row>
    <row r="164" s="13" customFormat="1">
      <c r="A164" s="13"/>
      <c r="B164" s="230"/>
      <c r="C164" s="231"/>
      <c r="D164" s="232" t="s">
        <v>175</v>
      </c>
      <c r="E164" s="233" t="s">
        <v>32</v>
      </c>
      <c r="F164" s="234" t="s">
        <v>281</v>
      </c>
      <c r="G164" s="231"/>
      <c r="H164" s="235">
        <v>26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175</v>
      </c>
      <c r="AU164" s="241" t="s">
        <v>86</v>
      </c>
      <c r="AV164" s="13" t="s">
        <v>86</v>
      </c>
      <c r="AW164" s="13" t="s">
        <v>39</v>
      </c>
      <c r="AX164" s="13" t="s">
        <v>77</v>
      </c>
      <c r="AY164" s="241" t="s">
        <v>166</v>
      </c>
    </row>
    <row r="165" s="13" customFormat="1">
      <c r="A165" s="13"/>
      <c r="B165" s="230"/>
      <c r="C165" s="231"/>
      <c r="D165" s="232" t="s">
        <v>175</v>
      </c>
      <c r="E165" s="233" t="s">
        <v>32</v>
      </c>
      <c r="F165" s="234" t="s">
        <v>282</v>
      </c>
      <c r="G165" s="231"/>
      <c r="H165" s="235">
        <v>27.5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175</v>
      </c>
      <c r="AU165" s="241" t="s">
        <v>86</v>
      </c>
      <c r="AV165" s="13" t="s">
        <v>86</v>
      </c>
      <c r="AW165" s="13" t="s">
        <v>39</v>
      </c>
      <c r="AX165" s="13" t="s">
        <v>77</v>
      </c>
      <c r="AY165" s="241" t="s">
        <v>166</v>
      </c>
    </row>
    <row r="166" s="14" customFormat="1">
      <c r="A166" s="14"/>
      <c r="B166" s="242"/>
      <c r="C166" s="243"/>
      <c r="D166" s="232" t="s">
        <v>175</v>
      </c>
      <c r="E166" s="244" t="s">
        <v>32</v>
      </c>
      <c r="F166" s="245" t="s">
        <v>219</v>
      </c>
      <c r="G166" s="243"/>
      <c r="H166" s="246">
        <v>53.5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175</v>
      </c>
      <c r="AU166" s="252" t="s">
        <v>86</v>
      </c>
      <c r="AV166" s="14" t="s">
        <v>173</v>
      </c>
      <c r="AW166" s="14" t="s">
        <v>39</v>
      </c>
      <c r="AX166" s="14" t="s">
        <v>84</v>
      </c>
      <c r="AY166" s="252" t="s">
        <v>166</v>
      </c>
    </row>
    <row r="167" s="2" customFormat="1" ht="21.75" customHeight="1">
      <c r="A167" s="41"/>
      <c r="B167" s="42"/>
      <c r="C167" s="217" t="s">
        <v>283</v>
      </c>
      <c r="D167" s="217" t="s">
        <v>168</v>
      </c>
      <c r="E167" s="218" t="s">
        <v>284</v>
      </c>
      <c r="F167" s="219" t="s">
        <v>285</v>
      </c>
      <c r="G167" s="220" t="s">
        <v>182</v>
      </c>
      <c r="H167" s="221">
        <v>27</v>
      </c>
      <c r="I167" s="222"/>
      <c r="J167" s="223">
        <f>ROUND(I167*H167,2)</f>
        <v>0</v>
      </c>
      <c r="K167" s="219" t="s">
        <v>172</v>
      </c>
      <c r="L167" s="47"/>
      <c r="M167" s="224" t="s">
        <v>32</v>
      </c>
      <c r="N167" s="225" t="s">
        <v>48</v>
      </c>
      <c r="O167" s="87"/>
      <c r="P167" s="226">
        <f>O167*H167</f>
        <v>0</v>
      </c>
      <c r="Q167" s="226">
        <v>0.018180000000000002</v>
      </c>
      <c r="R167" s="226">
        <f>Q167*H167</f>
        <v>0.49086000000000007</v>
      </c>
      <c r="S167" s="226">
        <v>4.0000000000000003E-05</v>
      </c>
      <c r="T167" s="227">
        <f>S167*H167</f>
        <v>0.00108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173</v>
      </c>
      <c r="AT167" s="228" t="s">
        <v>168</v>
      </c>
      <c r="AU167" s="228" t="s">
        <v>86</v>
      </c>
      <c r="AY167" s="19" t="s">
        <v>166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9" t="s">
        <v>84</v>
      </c>
      <c r="BK167" s="229">
        <f>ROUND(I167*H167,2)</f>
        <v>0</v>
      </c>
      <c r="BL167" s="19" t="s">
        <v>173</v>
      </c>
      <c r="BM167" s="228" t="s">
        <v>286</v>
      </c>
    </row>
    <row r="168" s="13" customFormat="1">
      <c r="A168" s="13"/>
      <c r="B168" s="230"/>
      <c r="C168" s="231"/>
      <c r="D168" s="232" t="s">
        <v>175</v>
      </c>
      <c r="E168" s="233" t="s">
        <v>32</v>
      </c>
      <c r="F168" s="234" t="s">
        <v>287</v>
      </c>
      <c r="G168" s="231"/>
      <c r="H168" s="235">
        <v>27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175</v>
      </c>
      <c r="AU168" s="241" t="s">
        <v>86</v>
      </c>
      <c r="AV168" s="13" t="s">
        <v>86</v>
      </c>
      <c r="AW168" s="13" t="s">
        <v>39</v>
      </c>
      <c r="AX168" s="13" t="s">
        <v>84</v>
      </c>
      <c r="AY168" s="241" t="s">
        <v>166</v>
      </c>
    </row>
    <row r="169" s="12" customFormat="1" ht="22.8" customHeight="1">
      <c r="A169" s="12"/>
      <c r="B169" s="201"/>
      <c r="C169" s="202"/>
      <c r="D169" s="203" t="s">
        <v>76</v>
      </c>
      <c r="E169" s="215" t="s">
        <v>173</v>
      </c>
      <c r="F169" s="215" t="s">
        <v>288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SUM(P170:P176)</f>
        <v>0</v>
      </c>
      <c r="Q169" s="209"/>
      <c r="R169" s="210">
        <f>SUM(R170:R176)</f>
        <v>8.7360000000000007</v>
      </c>
      <c r="S169" s="209"/>
      <c r="T169" s="211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84</v>
      </c>
      <c r="AT169" s="213" t="s">
        <v>76</v>
      </c>
      <c r="AU169" s="213" t="s">
        <v>84</v>
      </c>
      <c r="AY169" s="212" t="s">
        <v>166</v>
      </c>
      <c r="BK169" s="214">
        <f>SUM(BK170:BK176)</f>
        <v>0</v>
      </c>
    </row>
    <row r="170" s="2" customFormat="1">
      <c r="A170" s="41"/>
      <c r="B170" s="42"/>
      <c r="C170" s="217" t="s">
        <v>289</v>
      </c>
      <c r="D170" s="217" t="s">
        <v>168</v>
      </c>
      <c r="E170" s="218" t="s">
        <v>290</v>
      </c>
      <c r="F170" s="219" t="s">
        <v>291</v>
      </c>
      <c r="G170" s="220" t="s">
        <v>171</v>
      </c>
      <c r="H170" s="221">
        <v>400</v>
      </c>
      <c r="I170" s="222"/>
      <c r="J170" s="223">
        <f>ROUND(I170*H170,2)</f>
        <v>0</v>
      </c>
      <c r="K170" s="219" t="s">
        <v>172</v>
      </c>
      <c r="L170" s="47"/>
      <c r="M170" s="224" t="s">
        <v>32</v>
      </c>
      <c r="N170" s="225" t="s">
        <v>48</v>
      </c>
      <c r="O170" s="87"/>
      <c r="P170" s="226">
        <f>O170*H170</f>
        <v>0</v>
      </c>
      <c r="Q170" s="226">
        <v>0.0011900000000000001</v>
      </c>
      <c r="R170" s="226">
        <f>Q170*H170</f>
        <v>0.47600000000000003</v>
      </c>
      <c r="S170" s="226">
        <v>0</v>
      </c>
      <c r="T170" s="22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8" t="s">
        <v>173</v>
      </c>
      <c r="AT170" s="228" t="s">
        <v>168</v>
      </c>
      <c r="AU170" s="228" t="s">
        <v>86</v>
      </c>
      <c r="AY170" s="19" t="s">
        <v>166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9" t="s">
        <v>84</v>
      </c>
      <c r="BK170" s="229">
        <f>ROUND(I170*H170,2)</f>
        <v>0</v>
      </c>
      <c r="BL170" s="19" t="s">
        <v>173</v>
      </c>
      <c r="BM170" s="228" t="s">
        <v>292</v>
      </c>
    </row>
    <row r="171" s="15" customFormat="1">
      <c r="A171" s="15"/>
      <c r="B171" s="253"/>
      <c r="C171" s="254"/>
      <c r="D171" s="232" t="s">
        <v>175</v>
      </c>
      <c r="E171" s="255" t="s">
        <v>32</v>
      </c>
      <c r="F171" s="256" t="s">
        <v>293</v>
      </c>
      <c r="G171" s="254"/>
      <c r="H171" s="255" t="s">
        <v>32</v>
      </c>
      <c r="I171" s="257"/>
      <c r="J171" s="254"/>
      <c r="K171" s="254"/>
      <c r="L171" s="258"/>
      <c r="M171" s="259"/>
      <c r="N171" s="260"/>
      <c r="O171" s="260"/>
      <c r="P171" s="260"/>
      <c r="Q171" s="260"/>
      <c r="R171" s="260"/>
      <c r="S171" s="260"/>
      <c r="T171" s="26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175</v>
      </c>
      <c r="AU171" s="262" t="s">
        <v>86</v>
      </c>
      <c r="AV171" s="15" t="s">
        <v>84</v>
      </c>
      <c r="AW171" s="15" t="s">
        <v>39</v>
      </c>
      <c r="AX171" s="15" t="s">
        <v>77</v>
      </c>
      <c r="AY171" s="262" t="s">
        <v>166</v>
      </c>
    </row>
    <row r="172" s="13" customFormat="1">
      <c r="A172" s="13"/>
      <c r="B172" s="230"/>
      <c r="C172" s="231"/>
      <c r="D172" s="232" t="s">
        <v>175</v>
      </c>
      <c r="E172" s="233" t="s">
        <v>32</v>
      </c>
      <c r="F172" s="234" t="s">
        <v>294</v>
      </c>
      <c r="G172" s="231"/>
      <c r="H172" s="235">
        <v>400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175</v>
      </c>
      <c r="AU172" s="241" t="s">
        <v>86</v>
      </c>
      <c r="AV172" s="13" t="s">
        <v>86</v>
      </c>
      <c r="AW172" s="13" t="s">
        <v>39</v>
      </c>
      <c r="AX172" s="13" t="s">
        <v>84</v>
      </c>
      <c r="AY172" s="241" t="s">
        <v>166</v>
      </c>
    </row>
    <row r="173" s="2" customFormat="1">
      <c r="A173" s="41"/>
      <c r="B173" s="42"/>
      <c r="C173" s="217" t="s">
        <v>295</v>
      </c>
      <c r="D173" s="217" t="s">
        <v>168</v>
      </c>
      <c r="E173" s="218" t="s">
        <v>296</v>
      </c>
      <c r="F173" s="219" t="s">
        <v>297</v>
      </c>
      <c r="G173" s="220" t="s">
        <v>171</v>
      </c>
      <c r="H173" s="221">
        <v>400</v>
      </c>
      <c r="I173" s="222"/>
      <c r="J173" s="223">
        <f>ROUND(I173*H173,2)</f>
        <v>0</v>
      </c>
      <c r="K173" s="219" t="s">
        <v>172</v>
      </c>
      <c r="L173" s="47"/>
      <c r="M173" s="224" t="s">
        <v>32</v>
      </c>
      <c r="N173" s="225" t="s">
        <v>48</v>
      </c>
      <c r="O173" s="87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173</v>
      </c>
      <c r="AT173" s="228" t="s">
        <v>168</v>
      </c>
      <c r="AU173" s="228" t="s">
        <v>86</v>
      </c>
      <c r="AY173" s="19" t="s">
        <v>166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9" t="s">
        <v>84</v>
      </c>
      <c r="BK173" s="229">
        <f>ROUND(I173*H173,2)</f>
        <v>0</v>
      </c>
      <c r="BL173" s="19" t="s">
        <v>173</v>
      </c>
      <c r="BM173" s="228" t="s">
        <v>298</v>
      </c>
    </row>
    <row r="174" s="2" customFormat="1">
      <c r="A174" s="41"/>
      <c r="B174" s="42"/>
      <c r="C174" s="217" t="s">
        <v>299</v>
      </c>
      <c r="D174" s="217" t="s">
        <v>168</v>
      </c>
      <c r="E174" s="218" t="s">
        <v>300</v>
      </c>
      <c r="F174" s="219" t="s">
        <v>301</v>
      </c>
      <c r="G174" s="220" t="s">
        <v>205</v>
      </c>
      <c r="H174" s="221">
        <v>140</v>
      </c>
      <c r="I174" s="222"/>
      <c r="J174" s="223">
        <f>ROUND(I174*H174,2)</f>
        <v>0</v>
      </c>
      <c r="K174" s="219" t="s">
        <v>172</v>
      </c>
      <c r="L174" s="47"/>
      <c r="M174" s="224" t="s">
        <v>32</v>
      </c>
      <c r="N174" s="225" t="s">
        <v>48</v>
      </c>
      <c r="O174" s="87"/>
      <c r="P174" s="226">
        <f>O174*H174</f>
        <v>0</v>
      </c>
      <c r="Q174" s="226">
        <v>0.058999999999999997</v>
      </c>
      <c r="R174" s="226">
        <f>Q174*H174</f>
        <v>8.2599999999999998</v>
      </c>
      <c r="S174" s="226">
        <v>0</v>
      </c>
      <c r="T174" s="22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173</v>
      </c>
      <c r="AT174" s="228" t="s">
        <v>168</v>
      </c>
      <c r="AU174" s="228" t="s">
        <v>86</v>
      </c>
      <c r="AY174" s="19" t="s">
        <v>166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9" t="s">
        <v>84</v>
      </c>
      <c r="BK174" s="229">
        <f>ROUND(I174*H174,2)</f>
        <v>0</v>
      </c>
      <c r="BL174" s="19" t="s">
        <v>173</v>
      </c>
      <c r="BM174" s="228" t="s">
        <v>302</v>
      </c>
    </row>
    <row r="175" s="2" customFormat="1" ht="16.5" customHeight="1">
      <c r="A175" s="41"/>
      <c r="B175" s="42"/>
      <c r="C175" s="217" t="s">
        <v>303</v>
      </c>
      <c r="D175" s="217" t="s">
        <v>304</v>
      </c>
      <c r="E175" s="218" t="s">
        <v>305</v>
      </c>
      <c r="F175" s="219" t="s">
        <v>306</v>
      </c>
      <c r="G175" s="220" t="s">
        <v>171</v>
      </c>
      <c r="H175" s="221">
        <v>1</v>
      </c>
      <c r="I175" s="222"/>
      <c r="J175" s="223">
        <f>ROUND(I175*H175,2)</f>
        <v>0</v>
      </c>
      <c r="K175" s="219" t="s">
        <v>32</v>
      </c>
      <c r="L175" s="47"/>
      <c r="M175" s="224" t="s">
        <v>32</v>
      </c>
      <c r="N175" s="225" t="s">
        <v>48</v>
      </c>
      <c r="O175" s="87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8" t="s">
        <v>173</v>
      </c>
      <c r="AT175" s="228" t="s">
        <v>168</v>
      </c>
      <c r="AU175" s="228" t="s">
        <v>86</v>
      </c>
      <c r="AY175" s="19" t="s">
        <v>166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9" t="s">
        <v>84</v>
      </c>
      <c r="BK175" s="229">
        <f>ROUND(I175*H175,2)</f>
        <v>0</v>
      </c>
      <c r="BL175" s="19" t="s">
        <v>173</v>
      </c>
      <c r="BM175" s="228" t="s">
        <v>307</v>
      </c>
    </row>
    <row r="176" s="2" customFormat="1">
      <c r="A176" s="41"/>
      <c r="B176" s="42"/>
      <c r="C176" s="43"/>
      <c r="D176" s="232" t="s">
        <v>308</v>
      </c>
      <c r="E176" s="43"/>
      <c r="F176" s="273" t="s">
        <v>309</v>
      </c>
      <c r="G176" s="43"/>
      <c r="H176" s="43"/>
      <c r="I176" s="274"/>
      <c r="J176" s="43"/>
      <c r="K176" s="43"/>
      <c r="L176" s="47"/>
      <c r="M176" s="275"/>
      <c r="N176" s="27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308</v>
      </c>
      <c r="AU176" s="19" t="s">
        <v>86</v>
      </c>
    </row>
    <row r="177" s="12" customFormat="1" ht="22.8" customHeight="1">
      <c r="A177" s="12"/>
      <c r="B177" s="201"/>
      <c r="C177" s="202"/>
      <c r="D177" s="203" t="s">
        <v>76</v>
      </c>
      <c r="E177" s="215" t="s">
        <v>188</v>
      </c>
      <c r="F177" s="215" t="s">
        <v>310</v>
      </c>
      <c r="G177" s="202"/>
      <c r="H177" s="202"/>
      <c r="I177" s="205"/>
      <c r="J177" s="216">
        <f>BK177</f>
        <v>0</v>
      </c>
      <c r="K177" s="202"/>
      <c r="L177" s="207"/>
      <c r="M177" s="208"/>
      <c r="N177" s="209"/>
      <c r="O177" s="209"/>
      <c r="P177" s="210">
        <f>SUM(P178:P182)</f>
        <v>0</v>
      </c>
      <c r="Q177" s="209"/>
      <c r="R177" s="210">
        <f>SUM(R178:R182)</f>
        <v>17.534400000000002</v>
      </c>
      <c r="S177" s="209"/>
      <c r="T177" s="211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2" t="s">
        <v>84</v>
      </c>
      <c r="AT177" s="213" t="s">
        <v>76</v>
      </c>
      <c r="AU177" s="213" t="s">
        <v>84</v>
      </c>
      <c r="AY177" s="212" t="s">
        <v>166</v>
      </c>
      <c r="BK177" s="214">
        <f>SUM(BK178:BK182)</f>
        <v>0</v>
      </c>
    </row>
    <row r="178" s="2" customFormat="1" ht="16.5" customHeight="1">
      <c r="A178" s="41"/>
      <c r="B178" s="42"/>
      <c r="C178" s="217" t="s">
        <v>311</v>
      </c>
      <c r="D178" s="217" t="s">
        <v>168</v>
      </c>
      <c r="E178" s="218" t="s">
        <v>312</v>
      </c>
      <c r="F178" s="219" t="s">
        <v>313</v>
      </c>
      <c r="G178" s="220" t="s">
        <v>171</v>
      </c>
      <c r="H178" s="221">
        <v>88</v>
      </c>
      <c r="I178" s="222"/>
      <c r="J178" s="223">
        <f>ROUND(I178*H178,2)</f>
        <v>0</v>
      </c>
      <c r="K178" s="219" t="s">
        <v>172</v>
      </c>
      <c r="L178" s="47"/>
      <c r="M178" s="224" t="s">
        <v>32</v>
      </c>
      <c r="N178" s="225" t="s">
        <v>48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173</v>
      </c>
      <c r="AT178" s="228" t="s">
        <v>168</v>
      </c>
      <c r="AU178" s="228" t="s">
        <v>86</v>
      </c>
      <c r="AY178" s="19" t="s">
        <v>166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9" t="s">
        <v>84</v>
      </c>
      <c r="BK178" s="229">
        <f>ROUND(I178*H178,2)</f>
        <v>0</v>
      </c>
      <c r="BL178" s="19" t="s">
        <v>173</v>
      </c>
      <c r="BM178" s="228" t="s">
        <v>314</v>
      </c>
    </row>
    <row r="179" s="13" customFormat="1">
      <c r="A179" s="13"/>
      <c r="B179" s="230"/>
      <c r="C179" s="231"/>
      <c r="D179" s="232" t="s">
        <v>175</v>
      </c>
      <c r="E179" s="233" t="s">
        <v>32</v>
      </c>
      <c r="F179" s="234" t="s">
        <v>315</v>
      </c>
      <c r="G179" s="231"/>
      <c r="H179" s="235">
        <v>88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175</v>
      </c>
      <c r="AU179" s="241" t="s">
        <v>86</v>
      </c>
      <c r="AV179" s="13" t="s">
        <v>86</v>
      </c>
      <c r="AW179" s="13" t="s">
        <v>39</v>
      </c>
      <c r="AX179" s="13" t="s">
        <v>84</v>
      </c>
      <c r="AY179" s="241" t="s">
        <v>166</v>
      </c>
    </row>
    <row r="180" s="2" customFormat="1" ht="44.25" customHeight="1">
      <c r="A180" s="41"/>
      <c r="B180" s="42"/>
      <c r="C180" s="217" t="s">
        <v>316</v>
      </c>
      <c r="D180" s="217" t="s">
        <v>168</v>
      </c>
      <c r="E180" s="218" t="s">
        <v>317</v>
      </c>
      <c r="F180" s="219" t="s">
        <v>318</v>
      </c>
      <c r="G180" s="220" t="s">
        <v>171</v>
      </c>
      <c r="H180" s="221">
        <v>80</v>
      </c>
      <c r="I180" s="222"/>
      <c r="J180" s="223">
        <f>ROUND(I180*H180,2)</f>
        <v>0</v>
      </c>
      <c r="K180" s="219" t="s">
        <v>172</v>
      </c>
      <c r="L180" s="47"/>
      <c r="M180" s="224" t="s">
        <v>32</v>
      </c>
      <c r="N180" s="225" t="s">
        <v>48</v>
      </c>
      <c r="O180" s="87"/>
      <c r="P180" s="226">
        <f>O180*H180</f>
        <v>0</v>
      </c>
      <c r="Q180" s="226">
        <v>0.084250000000000005</v>
      </c>
      <c r="R180" s="226">
        <f>Q180*H180</f>
        <v>6.7400000000000002</v>
      </c>
      <c r="S180" s="226">
        <v>0</v>
      </c>
      <c r="T180" s="22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8" t="s">
        <v>173</v>
      </c>
      <c r="AT180" s="228" t="s">
        <v>168</v>
      </c>
      <c r="AU180" s="228" t="s">
        <v>86</v>
      </c>
      <c r="AY180" s="19" t="s">
        <v>166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9" t="s">
        <v>84</v>
      </c>
      <c r="BK180" s="229">
        <f>ROUND(I180*H180,2)</f>
        <v>0</v>
      </c>
      <c r="BL180" s="19" t="s">
        <v>173</v>
      </c>
      <c r="BM180" s="228" t="s">
        <v>319</v>
      </c>
    </row>
    <row r="181" s="2" customFormat="1" ht="16.5" customHeight="1">
      <c r="A181" s="41"/>
      <c r="B181" s="42"/>
      <c r="C181" s="263" t="s">
        <v>320</v>
      </c>
      <c r="D181" s="263" t="s">
        <v>267</v>
      </c>
      <c r="E181" s="264" t="s">
        <v>321</v>
      </c>
      <c r="F181" s="265" t="s">
        <v>322</v>
      </c>
      <c r="G181" s="266" t="s">
        <v>171</v>
      </c>
      <c r="H181" s="267">
        <v>82.400000000000006</v>
      </c>
      <c r="I181" s="268"/>
      <c r="J181" s="269">
        <f>ROUND(I181*H181,2)</f>
        <v>0</v>
      </c>
      <c r="K181" s="265" t="s">
        <v>172</v>
      </c>
      <c r="L181" s="270"/>
      <c r="M181" s="271" t="s">
        <v>32</v>
      </c>
      <c r="N181" s="272" t="s">
        <v>48</v>
      </c>
      <c r="O181" s="87"/>
      <c r="P181" s="226">
        <f>O181*H181</f>
        <v>0</v>
      </c>
      <c r="Q181" s="226">
        <v>0.13100000000000001</v>
      </c>
      <c r="R181" s="226">
        <f>Q181*H181</f>
        <v>10.794400000000001</v>
      </c>
      <c r="S181" s="226">
        <v>0</v>
      </c>
      <c r="T181" s="22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8" t="s">
        <v>202</v>
      </c>
      <c r="AT181" s="228" t="s">
        <v>267</v>
      </c>
      <c r="AU181" s="228" t="s">
        <v>86</v>
      </c>
      <c r="AY181" s="19" t="s">
        <v>166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9" t="s">
        <v>84</v>
      </c>
      <c r="BK181" s="229">
        <f>ROUND(I181*H181,2)</f>
        <v>0</v>
      </c>
      <c r="BL181" s="19" t="s">
        <v>173</v>
      </c>
      <c r="BM181" s="228" t="s">
        <v>323</v>
      </c>
    </row>
    <row r="182" s="13" customFormat="1">
      <c r="A182" s="13"/>
      <c r="B182" s="230"/>
      <c r="C182" s="231"/>
      <c r="D182" s="232" t="s">
        <v>175</v>
      </c>
      <c r="E182" s="231"/>
      <c r="F182" s="234" t="s">
        <v>324</v>
      </c>
      <c r="G182" s="231"/>
      <c r="H182" s="235">
        <v>82.400000000000006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175</v>
      </c>
      <c r="AU182" s="241" t="s">
        <v>86</v>
      </c>
      <c r="AV182" s="13" t="s">
        <v>86</v>
      </c>
      <c r="AW182" s="13" t="s">
        <v>4</v>
      </c>
      <c r="AX182" s="13" t="s">
        <v>84</v>
      </c>
      <c r="AY182" s="241" t="s">
        <v>166</v>
      </c>
    </row>
    <row r="183" s="12" customFormat="1" ht="22.8" customHeight="1">
      <c r="A183" s="12"/>
      <c r="B183" s="201"/>
      <c r="C183" s="202"/>
      <c r="D183" s="203" t="s">
        <v>76</v>
      </c>
      <c r="E183" s="215" t="s">
        <v>193</v>
      </c>
      <c r="F183" s="215" t="s">
        <v>325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SUM(P184:P417)</f>
        <v>0</v>
      </c>
      <c r="Q183" s="209"/>
      <c r="R183" s="210">
        <f>SUM(R184:R417)</f>
        <v>360.22165300999995</v>
      </c>
      <c r="S183" s="209"/>
      <c r="T183" s="211">
        <f>SUM(T184:T417)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84</v>
      </c>
      <c r="AT183" s="213" t="s">
        <v>76</v>
      </c>
      <c r="AU183" s="213" t="s">
        <v>84</v>
      </c>
      <c r="AY183" s="212" t="s">
        <v>166</v>
      </c>
      <c r="BK183" s="214">
        <f>SUM(BK184:BK417)</f>
        <v>0</v>
      </c>
    </row>
    <row r="184" s="2" customFormat="1" ht="16.5" customHeight="1">
      <c r="A184" s="41"/>
      <c r="B184" s="42"/>
      <c r="C184" s="217" t="s">
        <v>326</v>
      </c>
      <c r="D184" s="217" t="s">
        <v>304</v>
      </c>
      <c r="E184" s="218" t="s">
        <v>327</v>
      </c>
      <c r="F184" s="219" t="s">
        <v>328</v>
      </c>
      <c r="G184" s="220" t="s">
        <v>171</v>
      </c>
      <c r="H184" s="221">
        <v>2133.4200000000001</v>
      </c>
      <c r="I184" s="222"/>
      <c r="J184" s="223">
        <f>ROUND(I184*H184,2)</f>
        <v>0</v>
      </c>
      <c r="K184" s="219" t="s">
        <v>32</v>
      </c>
      <c r="L184" s="47"/>
      <c r="M184" s="224" t="s">
        <v>32</v>
      </c>
      <c r="N184" s="225" t="s">
        <v>48</v>
      </c>
      <c r="O184" s="87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8" t="s">
        <v>173</v>
      </c>
      <c r="AT184" s="228" t="s">
        <v>168</v>
      </c>
      <c r="AU184" s="228" t="s">
        <v>86</v>
      </c>
      <c r="AY184" s="19" t="s">
        <v>166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9" t="s">
        <v>84</v>
      </c>
      <c r="BK184" s="229">
        <f>ROUND(I184*H184,2)</f>
        <v>0</v>
      </c>
      <c r="BL184" s="19" t="s">
        <v>173</v>
      </c>
      <c r="BM184" s="228" t="s">
        <v>329</v>
      </c>
    </row>
    <row r="185" s="2" customFormat="1">
      <c r="A185" s="41"/>
      <c r="B185" s="42"/>
      <c r="C185" s="43"/>
      <c r="D185" s="232" t="s">
        <v>308</v>
      </c>
      <c r="E185" s="43"/>
      <c r="F185" s="273" t="s">
        <v>330</v>
      </c>
      <c r="G185" s="43"/>
      <c r="H185" s="43"/>
      <c r="I185" s="274"/>
      <c r="J185" s="43"/>
      <c r="K185" s="43"/>
      <c r="L185" s="47"/>
      <c r="M185" s="275"/>
      <c r="N185" s="27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308</v>
      </c>
      <c r="AU185" s="19" t="s">
        <v>86</v>
      </c>
    </row>
    <row r="186" s="13" customFormat="1">
      <c r="A186" s="13"/>
      <c r="B186" s="230"/>
      <c r="C186" s="231"/>
      <c r="D186" s="232" t="s">
        <v>175</v>
      </c>
      <c r="E186" s="233" t="s">
        <v>32</v>
      </c>
      <c r="F186" s="234" t="s">
        <v>331</v>
      </c>
      <c r="G186" s="231"/>
      <c r="H186" s="235">
        <v>2133.4200000000001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175</v>
      </c>
      <c r="AU186" s="241" t="s">
        <v>86</v>
      </c>
      <c r="AV186" s="13" t="s">
        <v>86</v>
      </c>
      <c r="AW186" s="13" t="s">
        <v>39</v>
      </c>
      <c r="AX186" s="13" t="s">
        <v>84</v>
      </c>
      <c r="AY186" s="241" t="s">
        <v>166</v>
      </c>
    </row>
    <row r="187" s="2" customFormat="1" ht="16.5" customHeight="1">
      <c r="A187" s="41"/>
      <c r="B187" s="42"/>
      <c r="C187" s="217" t="s">
        <v>332</v>
      </c>
      <c r="D187" s="217" t="s">
        <v>168</v>
      </c>
      <c r="E187" s="218" t="s">
        <v>333</v>
      </c>
      <c r="F187" s="219" t="s">
        <v>334</v>
      </c>
      <c r="G187" s="220" t="s">
        <v>171</v>
      </c>
      <c r="H187" s="221">
        <v>382.5</v>
      </c>
      <c r="I187" s="222"/>
      <c r="J187" s="223">
        <f>ROUND(I187*H187,2)</f>
        <v>0</v>
      </c>
      <c r="K187" s="219" t="s">
        <v>172</v>
      </c>
      <c r="L187" s="47"/>
      <c r="M187" s="224" t="s">
        <v>32</v>
      </c>
      <c r="N187" s="225" t="s">
        <v>48</v>
      </c>
      <c r="O187" s="87"/>
      <c r="P187" s="226">
        <f>O187*H187</f>
        <v>0</v>
      </c>
      <c r="Q187" s="226">
        <v>0.040629999999999999</v>
      </c>
      <c r="R187" s="226">
        <f>Q187*H187</f>
        <v>15.540975</v>
      </c>
      <c r="S187" s="226">
        <v>0</v>
      </c>
      <c r="T187" s="22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8" t="s">
        <v>173</v>
      </c>
      <c r="AT187" s="228" t="s">
        <v>168</v>
      </c>
      <c r="AU187" s="228" t="s">
        <v>86</v>
      </c>
      <c r="AY187" s="19" t="s">
        <v>166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9" t="s">
        <v>84</v>
      </c>
      <c r="BK187" s="229">
        <f>ROUND(I187*H187,2)</f>
        <v>0</v>
      </c>
      <c r="BL187" s="19" t="s">
        <v>173</v>
      </c>
      <c r="BM187" s="228" t="s">
        <v>335</v>
      </c>
    </row>
    <row r="188" s="13" customFormat="1">
      <c r="A188" s="13"/>
      <c r="B188" s="230"/>
      <c r="C188" s="231"/>
      <c r="D188" s="232" t="s">
        <v>175</v>
      </c>
      <c r="E188" s="233" t="s">
        <v>32</v>
      </c>
      <c r="F188" s="234" t="s">
        <v>336</v>
      </c>
      <c r="G188" s="231"/>
      <c r="H188" s="235">
        <v>300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175</v>
      </c>
      <c r="AU188" s="241" t="s">
        <v>86</v>
      </c>
      <c r="AV188" s="13" t="s">
        <v>86</v>
      </c>
      <c r="AW188" s="13" t="s">
        <v>39</v>
      </c>
      <c r="AX188" s="13" t="s">
        <v>77</v>
      </c>
      <c r="AY188" s="241" t="s">
        <v>166</v>
      </c>
    </row>
    <row r="189" s="13" customFormat="1">
      <c r="A189" s="13"/>
      <c r="B189" s="230"/>
      <c r="C189" s="231"/>
      <c r="D189" s="232" t="s">
        <v>175</v>
      </c>
      <c r="E189" s="233" t="s">
        <v>32</v>
      </c>
      <c r="F189" s="234" t="s">
        <v>337</v>
      </c>
      <c r="G189" s="231"/>
      <c r="H189" s="235">
        <v>82.5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175</v>
      </c>
      <c r="AU189" s="241" t="s">
        <v>86</v>
      </c>
      <c r="AV189" s="13" t="s">
        <v>86</v>
      </c>
      <c r="AW189" s="13" t="s">
        <v>39</v>
      </c>
      <c r="AX189" s="13" t="s">
        <v>77</v>
      </c>
      <c r="AY189" s="241" t="s">
        <v>166</v>
      </c>
    </row>
    <row r="190" s="14" customFormat="1">
      <c r="A190" s="14"/>
      <c r="B190" s="242"/>
      <c r="C190" s="243"/>
      <c r="D190" s="232" t="s">
        <v>175</v>
      </c>
      <c r="E190" s="244" t="s">
        <v>32</v>
      </c>
      <c r="F190" s="245" t="s">
        <v>219</v>
      </c>
      <c r="G190" s="243"/>
      <c r="H190" s="246">
        <v>382.5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175</v>
      </c>
      <c r="AU190" s="252" t="s">
        <v>86</v>
      </c>
      <c r="AV190" s="14" t="s">
        <v>173</v>
      </c>
      <c r="AW190" s="14" t="s">
        <v>39</v>
      </c>
      <c r="AX190" s="14" t="s">
        <v>84</v>
      </c>
      <c r="AY190" s="252" t="s">
        <v>166</v>
      </c>
    </row>
    <row r="191" s="2" customFormat="1" ht="16.5" customHeight="1">
      <c r="A191" s="41"/>
      <c r="B191" s="42"/>
      <c r="C191" s="217" t="s">
        <v>338</v>
      </c>
      <c r="D191" s="217" t="s">
        <v>168</v>
      </c>
      <c r="E191" s="218" t="s">
        <v>333</v>
      </c>
      <c r="F191" s="219" t="s">
        <v>334</v>
      </c>
      <c r="G191" s="220" t="s">
        <v>171</v>
      </c>
      <c r="H191" s="221">
        <v>200</v>
      </c>
      <c r="I191" s="222"/>
      <c r="J191" s="223">
        <f>ROUND(I191*H191,2)</f>
        <v>0</v>
      </c>
      <c r="K191" s="219" t="s">
        <v>172</v>
      </c>
      <c r="L191" s="47"/>
      <c r="M191" s="224" t="s">
        <v>32</v>
      </c>
      <c r="N191" s="225" t="s">
        <v>48</v>
      </c>
      <c r="O191" s="87"/>
      <c r="P191" s="226">
        <f>O191*H191</f>
        <v>0</v>
      </c>
      <c r="Q191" s="226">
        <v>0.040629999999999999</v>
      </c>
      <c r="R191" s="226">
        <f>Q191*H191</f>
        <v>8.1259999999999994</v>
      </c>
      <c r="S191" s="226">
        <v>0</v>
      </c>
      <c r="T191" s="22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8" t="s">
        <v>173</v>
      </c>
      <c r="AT191" s="228" t="s">
        <v>168</v>
      </c>
      <c r="AU191" s="228" t="s">
        <v>86</v>
      </c>
      <c r="AY191" s="19" t="s">
        <v>166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9" t="s">
        <v>84</v>
      </c>
      <c r="BK191" s="229">
        <f>ROUND(I191*H191,2)</f>
        <v>0</v>
      </c>
      <c r="BL191" s="19" t="s">
        <v>173</v>
      </c>
      <c r="BM191" s="228" t="s">
        <v>339</v>
      </c>
    </row>
    <row r="192" s="15" customFormat="1">
      <c r="A192" s="15"/>
      <c r="B192" s="253"/>
      <c r="C192" s="254"/>
      <c r="D192" s="232" t="s">
        <v>175</v>
      </c>
      <c r="E192" s="255" t="s">
        <v>32</v>
      </c>
      <c r="F192" s="256" t="s">
        <v>340</v>
      </c>
      <c r="G192" s="254"/>
      <c r="H192" s="255" t="s">
        <v>32</v>
      </c>
      <c r="I192" s="257"/>
      <c r="J192" s="254"/>
      <c r="K192" s="254"/>
      <c r="L192" s="258"/>
      <c r="M192" s="259"/>
      <c r="N192" s="260"/>
      <c r="O192" s="260"/>
      <c r="P192" s="260"/>
      <c r="Q192" s="260"/>
      <c r="R192" s="260"/>
      <c r="S192" s="260"/>
      <c r="T192" s="26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2" t="s">
        <v>175</v>
      </c>
      <c r="AU192" s="262" t="s">
        <v>86</v>
      </c>
      <c r="AV192" s="15" t="s">
        <v>84</v>
      </c>
      <c r="AW192" s="15" t="s">
        <v>39</v>
      </c>
      <c r="AX192" s="15" t="s">
        <v>77</v>
      </c>
      <c r="AY192" s="262" t="s">
        <v>166</v>
      </c>
    </row>
    <row r="193" s="13" customFormat="1">
      <c r="A193" s="13"/>
      <c r="B193" s="230"/>
      <c r="C193" s="231"/>
      <c r="D193" s="232" t="s">
        <v>175</v>
      </c>
      <c r="E193" s="233" t="s">
        <v>32</v>
      </c>
      <c r="F193" s="234" t="s">
        <v>341</v>
      </c>
      <c r="G193" s="231"/>
      <c r="H193" s="235">
        <v>200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175</v>
      </c>
      <c r="AU193" s="241" t="s">
        <v>86</v>
      </c>
      <c r="AV193" s="13" t="s">
        <v>86</v>
      </c>
      <c r="AW193" s="13" t="s">
        <v>39</v>
      </c>
      <c r="AX193" s="13" t="s">
        <v>84</v>
      </c>
      <c r="AY193" s="241" t="s">
        <v>166</v>
      </c>
    </row>
    <row r="194" s="2" customFormat="1">
      <c r="A194" s="41"/>
      <c r="B194" s="42"/>
      <c r="C194" s="217" t="s">
        <v>342</v>
      </c>
      <c r="D194" s="217" t="s">
        <v>168</v>
      </c>
      <c r="E194" s="218" t="s">
        <v>343</v>
      </c>
      <c r="F194" s="219" t="s">
        <v>344</v>
      </c>
      <c r="G194" s="220" t="s">
        <v>171</v>
      </c>
      <c r="H194" s="221">
        <v>3.1349999999999998</v>
      </c>
      <c r="I194" s="222"/>
      <c r="J194" s="223">
        <f>ROUND(I194*H194,2)</f>
        <v>0</v>
      </c>
      <c r="K194" s="219" t="s">
        <v>172</v>
      </c>
      <c r="L194" s="47"/>
      <c r="M194" s="224" t="s">
        <v>32</v>
      </c>
      <c r="N194" s="225" t="s">
        <v>48</v>
      </c>
      <c r="O194" s="87"/>
      <c r="P194" s="226">
        <f>O194*H194</f>
        <v>0</v>
      </c>
      <c r="Q194" s="226">
        <v>0.00198</v>
      </c>
      <c r="R194" s="226">
        <f>Q194*H194</f>
        <v>0.0062072999999999998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173</v>
      </c>
      <c r="AT194" s="228" t="s">
        <v>168</v>
      </c>
      <c r="AU194" s="228" t="s">
        <v>86</v>
      </c>
      <c r="AY194" s="19" t="s">
        <v>166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9" t="s">
        <v>84</v>
      </c>
      <c r="BK194" s="229">
        <f>ROUND(I194*H194,2)</f>
        <v>0</v>
      </c>
      <c r="BL194" s="19" t="s">
        <v>173</v>
      </c>
      <c r="BM194" s="228" t="s">
        <v>345</v>
      </c>
    </row>
    <row r="195" s="15" customFormat="1">
      <c r="A195" s="15"/>
      <c r="B195" s="253"/>
      <c r="C195" s="254"/>
      <c r="D195" s="232" t="s">
        <v>175</v>
      </c>
      <c r="E195" s="255" t="s">
        <v>32</v>
      </c>
      <c r="F195" s="256" t="s">
        <v>346</v>
      </c>
      <c r="G195" s="254"/>
      <c r="H195" s="255" t="s">
        <v>32</v>
      </c>
      <c r="I195" s="257"/>
      <c r="J195" s="254"/>
      <c r="K195" s="254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175</v>
      </c>
      <c r="AU195" s="262" t="s">
        <v>86</v>
      </c>
      <c r="AV195" s="15" t="s">
        <v>84</v>
      </c>
      <c r="AW195" s="15" t="s">
        <v>39</v>
      </c>
      <c r="AX195" s="15" t="s">
        <v>77</v>
      </c>
      <c r="AY195" s="262" t="s">
        <v>166</v>
      </c>
    </row>
    <row r="196" s="13" customFormat="1">
      <c r="A196" s="13"/>
      <c r="B196" s="230"/>
      <c r="C196" s="231"/>
      <c r="D196" s="232" t="s">
        <v>175</v>
      </c>
      <c r="E196" s="233" t="s">
        <v>32</v>
      </c>
      <c r="F196" s="234" t="s">
        <v>347</v>
      </c>
      <c r="G196" s="231"/>
      <c r="H196" s="235">
        <v>3.1349999999999998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175</v>
      </c>
      <c r="AU196" s="241" t="s">
        <v>86</v>
      </c>
      <c r="AV196" s="13" t="s">
        <v>86</v>
      </c>
      <c r="AW196" s="13" t="s">
        <v>39</v>
      </c>
      <c r="AX196" s="13" t="s">
        <v>84</v>
      </c>
      <c r="AY196" s="241" t="s">
        <v>166</v>
      </c>
    </row>
    <row r="197" s="2" customFormat="1">
      <c r="A197" s="41"/>
      <c r="B197" s="42"/>
      <c r="C197" s="217" t="s">
        <v>348</v>
      </c>
      <c r="D197" s="217" t="s">
        <v>168</v>
      </c>
      <c r="E197" s="218" t="s">
        <v>349</v>
      </c>
      <c r="F197" s="219" t="s">
        <v>350</v>
      </c>
      <c r="G197" s="220" t="s">
        <v>171</v>
      </c>
      <c r="H197" s="221">
        <v>1318.2650000000001</v>
      </c>
      <c r="I197" s="222"/>
      <c r="J197" s="223">
        <f>ROUND(I197*H197,2)</f>
        <v>0</v>
      </c>
      <c r="K197" s="219" t="s">
        <v>172</v>
      </c>
      <c r="L197" s="47"/>
      <c r="M197" s="224" t="s">
        <v>32</v>
      </c>
      <c r="N197" s="225" t="s">
        <v>48</v>
      </c>
      <c r="O197" s="87"/>
      <c r="P197" s="226">
        <f>O197*H197</f>
        <v>0</v>
      </c>
      <c r="Q197" s="226">
        <v>0.0043800000000000002</v>
      </c>
      <c r="R197" s="226">
        <f>Q197*H197</f>
        <v>5.7740007000000011</v>
      </c>
      <c r="S197" s="226">
        <v>0</v>
      </c>
      <c r="T197" s="22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8" t="s">
        <v>173</v>
      </c>
      <c r="AT197" s="228" t="s">
        <v>168</v>
      </c>
      <c r="AU197" s="228" t="s">
        <v>86</v>
      </c>
      <c r="AY197" s="19" t="s">
        <v>166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9" t="s">
        <v>84</v>
      </c>
      <c r="BK197" s="229">
        <f>ROUND(I197*H197,2)</f>
        <v>0</v>
      </c>
      <c r="BL197" s="19" t="s">
        <v>173</v>
      </c>
      <c r="BM197" s="228" t="s">
        <v>351</v>
      </c>
    </row>
    <row r="198" s="13" customFormat="1">
      <c r="A198" s="13"/>
      <c r="B198" s="230"/>
      <c r="C198" s="231"/>
      <c r="D198" s="232" t="s">
        <v>175</v>
      </c>
      <c r="E198" s="233" t="s">
        <v>32</v>
      </c>
      <c r="F198" s="234" t="s">
        <v>352</v>
      </c>
      <c r="G198" s="231"/>
      <c r="H198" s="235">
        <v>1255.52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175</v>
      </c>
      <c r="AU198" s="241" t="s">
        <v>86</v>
      </c>
      <c r="AV198" s="13" t="s">
        <v>86</v>
      </c>
      <c r="AW198" s="13" t="s">
        <v>39</v>
      </c>
      <c r="AX198" s="13" t="s">
        <v>77</v>
      </c>
      <c r="AY198" s="241" t="s">
        <v>166</v>
      </c>
    </row>
    <row r="199" s="13" customFormat="1">
      <c r="A199" s="13"/>
      <c r="B199" s="230"/>
      <c r="C199" s="231"/>
      <c r="D199" s="232" t="s">
        <v>175</v>
      </c>
      <c r="E199" s="233" t="s">
        <v>32</v>
      </c>
      <c r="F199" s="234" t="s">
        <v>353</v>
      </c>
      <c r="G199" s="231"/>
      <c r="H199" s="235">
        <v>62.744999999999997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175</v>
      </c>
      <c r="AU199" s="241" t="s">
        <v>86</v>
      </c>
      <c r="AV199" s="13" t="s">
        <v>86</v>
      </c>
      <c r="AW199" s="13" t="s">
        <v>39</v>
      </c>
      <c r="AX199" s="13" t="s">
        <v>77</v>
      </c>
      <c r="AY199" s="241" t="s">
        <v>166</v>
      </c>
    </row>
    <row r="200" s="14" customFormat="1">
      <c r="A200" s="14"/>
      <c r="B200" s="242"/>
      <c r="C200" s="243"/>
      <c r="D200" s="232" t="s">
        <v>175</v>
      </c>
      <c r="E200" s="244" t="s">
        <v>32</v>
      </c>
      <c r="F200" s="245" t="s">
        <v>219</v>
      </c>
      <c r="G200" s="243"/>
      <c r="H200" s="246">
        <v>1318.2649999999999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175</v>
      </c>
      <c r="AU200" s="252" t="s">
        <v>86</v>
      </c>
      <c r="AV200" s="14" t="s">
        <v>173</v>
      </c>
      <c r="AW200" s="14" t="s">
        <v>39</v>
      </c>
      <c r="AX200" s="14" t="s">
        <v>84</v>
      </c>
      <c r="AY200" s="252" t="s">
        <v>166</v>
      </c>
    </row>
    <row r="201" s="2" customFormat="1" ht="16.5" customHeight="1">
      <c r="A201" s="41"/>
      <c r="B201" s="42"/>
      <c r="C201" s="217" t="s">
        <v>354</v>
      </c>
      <c r="D201" s="217" t="s">
        <v>168</v>
      </c>
      <c r="E201" s="218" t="s">
        <v>355</v>
      </c>
      <c r="F201" s="219" t="s">
        <v>356</v>
      </c>
      <c r="G201" s="220" t="s">
        <v>171</v>
      </c>
      <c r="H201" s="221">
        <v>70.200000000000003</v>
      </c>
      <c r="I201" s="222"/>
      <c r="J201" s="223">
        <f>ROUND(I201*H201,2)</f>
        <v>0</v>
      </c>
      <c r="K201" s="219" t="s">
        <v>172</v>
      </c>
      <c r="L201" s="47"/>
      <c r="M201" s="224" t="s">
        <v>32</v>
      </c>
      <c r="N201" s="225" t="s">
        <v>48</v>
      </c>
      <c r="O201" s="87"/>
      <c r="P201" s="226">
        <f>O201*H201</f>
        <v>0</v>
      </c>
      <c r="Q201" s="226">
        <v>0.0080000000000000002</v>
      </c>
      <c r="R201" s="226">
        <f>Q201*H201</f>
        <v>0.56159999999999999</v>
      </c>
      <c r="S201" s="226">
        <v>0</v>
      </c>
      <c r="T201" s="22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8" t="s">
        <v>173</v>
      </c>
      <c r="AT201" s="228" t="s">
        <v>168</v>
      </c>
      <c r="AU201" s="228" t="s">
        <v>86</v>
      </c>
      <c r="AY201" s="19" t="s">
        <v>166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9" t="s">
        <v>84</v>
      </c>
      <c r="BK201" s="229">
        <f>ROUND(I201*H201,2)</f>
        <v>0</v>
      </c>
      <c r="BL201" s="19" t="s">
        <v>173</v>
      </c>
      <c r="BM201" s="228" t="s">
        <v>357</v>
      </c>
    </row>
    <row r="202" s="15" customFormat="1">
      <c r="A202" s="15"/>
      <c r="B202" s="253"/>
      <c r="C202" s="254"/>
      <c r="D202" s="232" t="s">
        <v>175</v>
      </c>
      <c r="E202" s="255" t="s">
        <v>32</v>
      </c>
      <c r="F202" s="256" t="s">
        <v>358</v>
      </c>
      <c r="G202" s="254"/>
      <c r="H202" s="255" t="s">
        <v>32</v>
      </c>
      <c r="I202" s="257"/>
      <c r="J202" s="254"/>
      <c r="K202" s="254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175</v>
      </c>
      <c r="AU202" s="262" t="s">
        <v>86</v>
      </c>
      <c r="AV202" s="15" t="s">
        <v>84</v>
      </c>
      <c r="AW202" s="15" t="s">
        <v>39</v>
      </c>
      <c r="AX202" s="15" t="s">
        <v>77</v>
      </c>
      <c r="AY202" s="262" t="s">
        <v>166</v>
      </c>
    </row>
    <row r="203" s="13" customFormat="1">
      <c r="A203" s="13"/>
      <c r="B203" s="230"/>
      <c r="C203" s="231"/>
      <c r="D203" s="232" t="s">
        <v>175</v>
      </c>
      <c r="E203" s="233" t="s">
        <v>32</v>
      </c>
      <c r="F203" s="234" t="s">
        <v>359</v>
      </c>
      <c r="G203" s="231"/>
      <c r="H203" s="235">
        <v>70.200000000000003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175</v>
      </c>
      <c r="AU203" s="241" t="s">
        <v>86</v>
      </c>
      <c r="AV203" s="13" t="s">
        <v>86</v>
      </c>
      <c r="AW203" s="13" t="s">
        <v>39</v>
      </c>
      <c r="AX203" s="13" t="s">
        <v>84</v>
      </c>
      <c r="AY203" s="241" t="s">
        <v>166</v>
      </c>
    </row>
    <row r="204" s="2" customFormat="1" ht="16.5" customHeight="1">
      <c r="A204" s="41"/>
      <c r="B204" s="42"/>
      <c r="C204" s="263" t="s">
        <v>360</v>
      </c>
      <c r="D204" s="263" t="s">
        <v>267</v>
      </c>
      <c r="E204" s="264" t="s">
        <v>361</v>
      </c>
      <c r="F204" s="265" t="s">
        <v>362</v>
      </c>
      <c r="G204" s="266" t="s">
        <v>171</v>
      </c>
      <c r="H204" s="267">
        <v>71.603999999999999</v>
      </c>
      <c r="I204" s="268"/>
      <c r="J204" s="269">
        <f>ROUND(I204*H204,2)</f>
        <v>0</v>
      </c>
      <c r="K204" s="265" t="s">
        <v>32</v>
      </c>
      <c r="L204" s="270"/>
      <c r="M204" s="271" t="s">
        <v>32</v>
      </c>
      <c r="N204" s="272" t="s">
        <v>48</v>
      </c>
      <c r="O204" s="87"/>
      <c r="P204" s="226">
        <f>O204*H204</f>
        <v>0</v>
      </c>
      <c r="Q204" s="226">
        <v>0.0041000000000000003</v>
      </c>
      <c r="R204" s="226">
        <f>Q204*H204</f>
        <v>0.29357640000000002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202</v>
      </c>
      <c r="AT204" s="228" t="s">
        <v>267</v>
      </c>
      <c r="AU204" s="228" t="s">
        <v>86</v>
      </c>
      <c r="AY204" s="19" t="s">
        <v>166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9" t="s">
        <v>84</v>
      </c>
      <c r="BK204" s="229">
        <f>ROUND(I204*H204,2)</f>
        <v>0</v>
      </c>
      <c r="BL204" s="19" t="s">
        <v>173</v>
      </c>
      <c r="BM204" s="228" t="s">
        <v>363</v>
      </c>
    </row>
    <row r="205" s="13" customFormat="1">
      <c r="A205" s="13"/>
      <c r="B205" s="230"/>
      <c r="C205" s="231"/>
      <c r="D205" s="232" t="s">
        <v>175</v>
      </c>
      <c r="E205" s="231"/>
      <c r="F205" s="234" t="s">
        <v>364</v>
      </c>
      <c r="G205" s="231"/>
      <c r="H205" s="235">
        <v>71.603999999999999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175</v>
      </c>
      <c r="AU205" s="241" t="s">
        <v>86</v>
      </c>
      <c r="AV205" s="13" t="s">
        <v>86</v>
      </c>
      <c r="AW205" s="13" t="s">
        <v>4</v>
      </c>
      <c r="AX205" s="13" t="s">
        <v>84</v>
      </c>
      <c r="AY205" s="241" t="s">
        <v>166</v>
      </c>
    </row>
    <row r="206" s="2" customFormat="1" ht="16.5" customHeight="1">
      <c r="A206" s="41"/>
      <c r="B206" s="42"/>
      <c r="C206" s="217" t="s">
        <v>365</v>
      </c>
      <c r="D206" s="217" t="s">
        <v>168</v>
      </c>
      <c r="E206" s="218" t="s">
        <v>366</v>
      </c>
      <c r="F206" s="219" t="s">
        <v>367</v>
      </c>
      <c r="G206" s="220" t="s">
        <v>171</v>
      </c>
      <c r="H206" s="221">
        <v>400.94999999999999</v>
      </c>
      <c r="I206" s="222"/>
      <c r="J206" s="223">
        <f>ROUND(I206*H206,2)</f>
        <v>0</v>
      </c>
      <c r="K206" s="219" t="s">
        <v>172</v>
      </c>
      <c r="L206" s="47"/>
      <c r="M206" s="224" t="s">
        <v>32</v>
      </c>
      <c r="N206" s="225" t="s">
        <v>48</v>
      </c>
      <c r="O206" s="87"/>
      <c r="P206" s="226">
        <f>O206*H206</f>
        <v>0</v>
      </c>
      <c r="Q206" s="226">
        <v>0.0080000000000000002</v>
      </c>
      <c r="R206" s="226">
        <f>Q206*H206</f>
        <v>3.2075999999999998</v>
      </c>
      <c r="S206" s="226">
        <v>0</v>
      </c>
      <c r="T206" s="22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8" t="s">
        <v>173</v>
      </c>
      <c r="AT206" s="228" t="s">
        <v>168</v>
      </c>
      <c r="AU206" s="228" t="s">
        <v>86</v>
      </c>
      <c r="AY206" s="19" t="s">
        <v>166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9" t="s">
        <v>84</v>
      </c>
      <c r="BK206" s="229">
        <f>ROUND(I206*H206,2)</f>
        <v>0</v>
      </c>
      <c r="BL206" s="19" t="s">
        <v>173</v>
      </c>
      <c r="BM206" s="228" t="s">
        <v>368</v>
      </c>
    </row>
    <row r="207" s="15" customFormat="1">
      <c r="A207" s="15"/>
      <c r="B207" s="253"/>
      <c r="C207" s="254"/>
      <c r="D207" s="232" t="s">
        <v>175</v>
      </c>
      <c r="E207" s="255" t="s">
        <v>32</v>
      </c>
      <c r="F207" s="256" t="s">
        <v>369</v>
      </c>
      <c r="G207" s="254"/>
      <c r="H207" s="255" t="s">
        <v>32</v>
      </c>
      <c r="I207" s="257"/>
      <c r="J207" s="254"/>
      <c r="K207" s="254"/>
      <c r="L207" s="258"/>
      <c r="M207" s="259"/>
      <c r="N207" s="260"/>
      <c r="O207" s="260"/>
      <c r="P207" s="260"/>
      <c r="Q207" s="260"/>
      <c r="R207" s="260"/>
      <c r="S207" s="260"/>
      <c r="T207" s="26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2" t="s">
        <v>175</v>
      </c>
      <c r="AU207" s="262" t="s">
        <v>86</v>
      </c>
      <c r="AV207" s="15" t="s">
        <v>84</v>
      </c>
      <c r="AW207" s="15" t="s">
        <v>39</v>
      </c>
      <c r="AX207" s="15" t="s">
        <v>77</v>
      </c>
      <c r="AY207" s="262" t="s">
        <v>166</v>
      </c>
    </row>
    <row r="208" s="13" customFormat="1">
      <c r="A208" s="13"/>
      <c r="B208" s="230"/>
      <c r="C208" s="231"/>
      <c r="D208" s="232" t="s">
        <v>175</v>
      </c>
      <c r="E208" s="233" t="s">
        <v>32</v>
      </c>
      <c r="F208" s="234" t="s">
        <v>370</v>
      </c>
      <c r="G208" s="231"/>
      <c r="H208" s="235">
        <v>359.37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175</v>
      </c>
      <c r="AU208" s="241" t="s">
        <v>86</v>
      </c>
      <c r="AV208" s="13" t="s">
        <v>86</v>
      </c>
      <c r="AW208" s="13" t="s">
        <v>39</v>
      </c>
      <c r="AX208" s="13" t="s">
        <v>77</v>
      </c>
      <c r="AY208" s="241" t="s">
        <v>166</v>
      </c>
    </row>
    <row r="209" s="13" customFormat="1">
      <c r="A209" s="13"/>
      <c r="B209" s="230"/>
      <c r="C209" s="231"/>
      <c r="D209" s="232" t="s">
        <v>175</v>
      </c>
      <c r="E209" s="233" t="s">
        <v>32</v>
      </c>
      <c r="F209" s="234" t="s">
        <v>371</v>
      </c>
      <c r="G209" s="231"/>
      <c r="H209" s="235">
        <v>41.579999999999998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175</v>
      </c>
      <c r="AU209" s="241" t="s">
        <v>86</v>
      </c>
      <c r="AV209" s="13" t="s">
        <v>86</v>
      </c>
      <c r="AW209" s="13" t="s">
        <v>39</v>
      </c>
      <c r="AX209" s="13" t="s">
        <v>77</v>
      </c>
      <c r="AY209" s="241" t="s">
        <v>166</v>
      </c>
    </row>
    <row r="210" s="14" customFormat="1">
      <c r="A210" s="14"/>
      <c r="B210" s="242"/>
      <c r="C210" s="243"/>
      <c r="D210" s="232" t="s">
        <v>175</v>
      </c>
      <c r="E210" s="244" t="s">
        <v>32</v>
      </c>
      <c r="F210" s="245" t="s">
        <v>219</v>
      </c>
      <c r="G210" s="243"/>
      <c r="H210" s="246">
        <v>400.94999999999999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175</v>
      </c>
      <c r="AU210" s="252" t="s">
        <v>86</v>
      </c>
      <c r="AV210" s="14" t="s">
        <v>173</v>
      </c>
      <c r="AW210" s="14" t="s">
        <v>39</v>
      </c>
      <c r="AX210" s="14" t="s">
        <v>84</v>
      </c>
      <c r="AY210" s="252" t="s">
        <v>166</v>
      </c>
    </row>
    <row r="211" s="2" customFormat="1" ht="16.5" customHeight="1">
      <c r="A211" s="41"/>
      <c r="B211" s="42"/>
      <c r="C211" s="263" t="s">
        <v>372</v>
      </c>
      <c r="D211" s="263" t="s">
        <v>267</v>
      </c>
      <c r="E211" s="264" t="s">
        <v>373</v>
      </c>
      <c r="F211" s="265" t="s">
        <v>374</v>
      </c>
      <c r="G211" s="266" t="s">
        <v>171</v>
      </c>
      <c r="H211" s="267">
        <v>408.96899999999999</v>
      </c>
      <c r="I211" s="268"/>
      <c r="J211" s="269">
        <f>ROUND(I211*H211,2)</f>
        <v>0</v>
      </c>
      <c r="K211" s="265" t="s">
        <v>375</v>
      </c>
      <c r="L211" s="270"/>
      <c r="M211" s="271" t="s">
        <v>32</v>
      </c>
      <c r="N211" s="272" t="s">
        <v>48</v>
      </c>
      <c r="O211" s="87"/>
      <c r="P211" s="226">
        <f>O211*H211</f>
        <v>0</v>
      </c>
      <c r="Q211" s="226">
        <v>0.0082000000000000007</v>
      </c>
      <c r="R211" s="226">
        <f>Q211*H211</f>
        <v>3.3535458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202</v>
      </c>
      <c r="AT211" s="228" t="s">
        <v>267</v>
      </c>
      <c r="AU211" s="228" t="s">
        <v>86</v>
      </c>
      <c r="AY211" s="19" t="s">
        <v>166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9" t="s">
        <v>84</v>
      </c>
      <c r="BK211" s="229">
        <f>ROUND(I211*H211,2)</f>
        <v>0</v>
      </c>
      <c r="BL211" s="19" t="s">
        <v>173</v>
      </c>
      <c r="BM211" s="228" t="s">
        <v>376</v>
      </c>
    </row>
    <row r="212" s="13" customFormat="1">
      <c r="A212" s="13"/>
      <c r="B212" s="230"/>
      <c r="C212" s="231"/>
      <c r="D212" s="232" t="s">
        <v>175</v>
      </c>
      <c r="E212" s="231"/>
      <c r="F212" s="234" t="s">
        <v>377</v>
      </c>
      <c r="G212" s="231"/>
      <c r="H212" s="235">
        <v>408.96899999999999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175</v>
      </c>
      <c r="AU212" s="241" t="s">
        <v>86</v>
      </c>
      <c r="AV212" s="13" t="s">
        <v>86</v>
      </c>
      <c r="AW212" s="13" t="s">
        <v>4</v>
      </c>
      <c r="AX212" s="13" t="s">
        <v>84</v>
      </c>
      <c r="AY212" s="241" t="s">
        <v>166</v>
      </c>
    </row>
    <row r="213" s="2" customFormat="1" ht="16.5" customHeight="1">
      <c r="A213" s="41"/>
      <c r="B213" s="42"/>
      <c r="C213" s="217" t="s">
        <v>378</v>
      </c>
      <c r="D213" s="217" t="s">
        <v>168</v>
      </c>
      <c r="E213" s="218" t="s">
        <v>379</v>
      </c>
      <c r="F213" s="219" t="s">
        <v>380</v>
      </c>
      <c r="G213" s="220" t="s">
        <v>171</v>
      </c>
      <c r="H213" s="221">
        <v>847.11500000000001</v>
      </c>
      <c r="I213" s="222"/>
      <c r="J213" s="223">
        <f>ROUND(I213*H213,2)</f>
        <v>0</v>
      </c>
      <c r="K213" s="219" t="s">
        <v>32</v>
      </c>
      <c r="L213" s="47"/>
      <c r="M213" s="224" t="s">
        <v>32</v>
      </c>
      <c r="N213" s="225" t="s">
        <v>48</v>
      </c>
      <c r="O213" s="87"/>
      <c r="P213" s="226">
        <f>O213*H213</f>
        <v>0</v>
      </c>
      <c r="Q213" s="226">
        <v>0.024</v>
      </c>
      <c r="R213" s="226">
        <f>Q213*H213</f>
        <v>20.330760000000001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173</v>
      </c>
      <c r="AT213" s="228" t="s">
        <v>168</v>
      </c>
      <c r="AU213" s="228" t="s">
        <v>86</v>
      </c>
      <c r="AY213" s="19" t="s">
        <v>166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9" t="s">
        <v>84</v>
      </c>
      <c r="BK213" s="229">
        <f>ROUND(I213*H213,2)</f>
        <v>0</v>
      </c>
      <c r="BL213" s="19" t="s">
        <v>173</v>
      </c>
      <c r="BM213" s="228" t="s">
        <v>381</v>
      </c>
    </row>
    <row r="214" s="13" customFormat="1">
      <c r="A214" s="13"/>
      <c r="B214" s="230"/>
      <c r="C214" s="231"/>
      <c r="D214" s="232" t="s">
        <v>175</v>
      </c>
      <c r="E214" s="233" t="s">
        <v>32</v>
      </c>
      <c r="F214" s="234" t="s">
        <v>382</v>
      </c>
      <c r="G214" s="231"/>
      <c r="H214" s="235">
        <v>784.37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175</v>
      </c>
      <c r="AU214" s="241" t="s">
        <v>86</v>
      </c>
      <c r="AV214" s="13" t="s">
        <v>86</v>
      </c>
      <c r="AW214" s="13" t="s">
        <v>39</v>
      </c>
      <c r="AX214" s="13" t="s">
        <v>77</v>
      </c>
      <c r="AY214" s="241" t="s">
        <v>166</v>
      </c>
    </row>
    <row r="215" s="13" customFormat="1">
      <c r="A215" s="13"/>
      <c r="B215" s="230"/>
      <c r="C215" s="231"/>
      <c r="D215" s="232" t="s">
        <v>175</v>
      </c>
      <c r="E215" s="233" t="s">
        <v>32</v>
      </c>
      <c r="F215" s="234" t="s">
        <v>353</v>
      </c>
      <c r="G215" s="231"/>
      <c r="H215" s="235">
        <v>62.744999999999997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175</v>
      </c>
      <c r="AU215" s="241" t="s">
        <v>86</v>
      </c>
      <c r="AV215" s="13" t="s">
        <v>86</v>
      </c>
      <c r="AW215" s="13" t="s">
        <v>39</v>
      </c>
      <c r="AX215" s="13" t="s">
        <v>77</v>
      </c>
      <c r="AY215" s="241" t="s">
        <v>166</v>
      </c>
    </row>
    <row r="216" s="14" customFormat="1">
      <c r="A216" s="14"/>
      <c r="B216" s="242"/>
      <c r="C216" s="243"/>
      <c r="D216" s="232" t="s">
        <v>175</v>
      </c>
      <c r="E216" s="244" t="s">
        <v>32</v>
      </c>
      <c r="F216" s="245" t="s">
        <v>219</v>
      </c>
      <c r="G216" s="243"/>
      <c r="H216" s="246">
        <v>847.11500000000001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175</v>
      </c>
      <c r="AU216" s="252" t="s">
        <v>86</v>
      </c>
      <c r="AV216" s="14" t="s">
        <v>173</v>
      </c>
      <c r="AW216" s="14" t="s">
        <v>39</v>
      </c>
      <c r="AX216" s="14" t="s">
        <v>84</v>
      </c>
      <c r="AY216" s="252" t="s">
        <v>166</v>
      </c>
    </row>
    <row r="217" s="2" customFormat="1" ht="16.5" customHeight="1">
      <c r="A217" s="41"/>
      <c r="B217" s="42"/>
      <c r="C217" s="263" t="s">
        <v>383</v>
      </c>
      <c r="D217" s="263" t="s">
        <v>267</v>
      </c>
      <c r="E217" s="264" t="s">
        <v>384</v>
      </c>
      <c r="F217" s="265" t="s">
        <v>385</v>
      </c>
      <c r="G217" s="266" t="s">
        <v>171</v>
      </c>
      <c r="H217" s="267">
        <v>864.05700000000002</v>
      </c>
      <c r="I217" s="268"/>
      <c r="J217" s="269">
        <f>ROUND(I217*H217,2)</f>
        <v>0</v>
      </c>
      <c r="K217" s="265" t="s">
        <v>172</v>
      </c>
      <c r="L217" s="270"/>
      <c r="M217" s="271" t="s">
        <v>32</v>
      </c>
      <c r="N217" s="272" t="s">
        <v>48</v>
      </c>
      <c r="O217" s="87"/>
      <c r="P217" s="226">
        <f>O217*H217</f>
        <v>0</v>
      </c>
      <c r="Q217" s="226">
        <v>0.015400000000000001</v>
      </c>
      <c r="R217" s="226">
        <f>Q217*H217</f>
        <v>13.306477800000002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202</v>
      </c>
      <c r="AT217" s="228" t="s">
        <v>267</v>
      </c>
      <c r="AU217" s="228" t="s">
        <v>86</v>
      </c>
      <c r="AY217" s="19" t="s">
        <v>166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9" t="s">
        <v>84</v>
      </c>
      <c r="BK217" s="229">
        <f>ROUND(I217*H217,2)</f>
        <v>0</v>
      </c>
      <c r="BL217" s="19" t="s">
        <v>173</v>
      </c>
      <c r="BM217" s="228" t="s">
        <v>386</v>
      </c>
    </row>
    <row r="218" s="13" customFormat="1">
      <c r="A218" s="13"/>
      <c r="B218" s="230"/>
      <c r="C218" s="231"/>
      <c r="D218" s="232" t="s">
        <v>175</v>
      </c>
      <c r="E218" s="233" t="s">
        <v>32</v>
      </c>
      <c r="F218" s="234" t="s">
        <v>382</v>
      </c>
      <c r="G218" s="231"/>
      <c r="H218" s="235">
        <v>784.37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175</v>
      </c>
      <c r="AU218" s="241" t="s">
        <v>86</v>
      </c>
      <c r="AV218" s="13" t="s">
        <v>86</v>
      </c>
      <c r="AW218" s="13" t="s">
        <v>39</v>
      </c>
      <c r="AX218" s="13" t="s">
        <v>77</v>
      </c>
      <c r="AY218" s="241" t="s">
        <v>166</v>
      </c>
    </row>
    <row r="219" s="13" customFormat="1">
      <c r="A219" s="13"/>
      <c r="B219" s="230"/>
      <c r="C219" s="231"/>
      <c r="D219" s="232" t="s">
        <v>175</v>
      </c>
      <c r="E219" s="233" t="s">
        <v>32</v>
      </c>
      <c r="F219" s="234" t="s">
        <v>353</v>
      </c>
      <c r="G219" s="231"/>
      <c r="H219" s="235">
        <v>62.744999999999997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175</v>
      </c>
      <c r="AU219" s="241" t="s">
        <v>86</v>
      </c>
      <c r="AV219" s="13" t="s">
        <v>86</v>
      </c>
      <c r="AW219" s="13" t="s">
        <v>39</v>
      </c>
      <c r="AX219" s="13" t="s">
        <v>77</v>
      </c>
      <c r="AY219" s="241" t="s">
        <v>166</v>
      </c>
    </row>
    <row r="220" s="14" customFormat="1">
      <c r="A220" s="14"/>
      <c r="B220" s="242"/>
      <c r="C220" s="243"/>
      <c r="D220" s="232" t="s">
        <v>175</v>
      </c>
      <c r="E220" s="244" t="s">
        <v>32</v>
      </c>
      <c r="F220" s="245" t="s">
        <v>219</v>
      </c>
      <c r="G220" s="243"/>
      <c r="H220" s="246">
        <v>847.11500000000001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175</v>
      </c>
      <c r="AU220" s="252" t="s">
        <v>86</v>
      </c>
      <c r="AV220" s="14" t="s">
        <v>173</v>
      </c>
      <c r="AW220" s="14" t="s">
        <v>39</v>
      </c>
      <c r="AX220" s="14" t="s">
        <v>84</v>
      </c>
      <c r="AY220" s="252" t="s">
        <v>166</v>
      </c>
    </row>
    <row r="221" s="13" customFormat="1">
      <c r="A221" s="13"/>
      <c r="B221" s="230"/>
      <c r="C221" s="231"/>
      <c r="D221" s="232" t="s">
        <v>175</v>
      </c>
      <c r="E221" s="231"/>
      <c r="F221" s="234" t="s">
        <v>387</v>
      </c>
      <c r="G221" s="231"/>
      <c r="H221" s="235">
        <v>864.05700000000002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175</v>
      </c>
      <c r="AU221" s="241" t="s">
        <v>86</v>
      </c>
      <c r="AV221" s="13" t="s">
        <v>86</v>
      </c>
      <c r="AW221" s="13" t="s">
        <v>4</v>
      </c>
      <c r="AX221" s="13" t="s">
        <v>84</v>
      </c>
      <c r="AY221" s="241" t="s">
        <v>166</v>
      </c>
    </row>
    <row r="222" s="2" customFormat="1">
      <c r="A222" s="41"/>
      <c r="B222" s="42"/>
      <c r="C222" s="217" t="s">
        <v>388</v>
      </c>
      <c r="D222" s="217" t="s">
        <v>168</v>
      </c>
      <c r="E222" s="218" t="s">
        <v>389</v>
      </c>
      <c r="F222" s="219" t="s">
        <v>390</v>
      </c>
      <c r="G222" s="220" t="s">
        <v>171</v>
      </c>
      <c r="H222" s="221">
        <v>21.32</v>
      </c>
      <c r="I222" s="222"/>
      <c r="J222" s="223">
        <f>ROUND(I222*H222,2)</f>
        <v>0</v>
      </c>
      <c r="K222" s="219" t="s">
        <v>172</v>
      </c>
      <c r="L222" s="47"/>
      <c r="M222" s="224" t="s">
        <v>32</v>
      </c>
      <c r="N222" s="225" t="s">
        <v>48</v>
      </c>
      <c r="O222" s="87"/>
      <c r="P222" s="226">
        <f>O222*H222</f>
        <v>0</v>
      </c>
      <c r="Q222" s="226">
        <v>0.021000000000000001</v>
      </c>
      <c r="R222" s="226">
        <f>Q222*H222</f>
        <v>0.44772000000000001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173</v>
      </c>
      <c r="AT222" s="228" t="s">
        <v>168</v>
      </c>
      <c r="AU222" s="228" t="s">
        <v>86</v>
      </c>
      <c r="AY222" s="19" t="s">
        <v>166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9" t="s">
        <v>84</v>
      </c>
      <c r="BK222" s="229">
        <f>ROUND(I222*H222,2)</f>
        <v>0</v>
      </c>
      <c r="BL222" s="19" t="s">
        <v>173</v>
      </c>
      <c r="BM222" s="228" t="s">
        <v>391</v>
      </c>
    </row>
    <row r="223" s="13" customFormat="1">
      <c r="A223" s="13"/>
      <c r="B223" s="230"/>
      <c r="C223" s="231"/>
      <c r="D223" s="232" t="s">
        <v>175</v>
      </c>
      <c r="E223" s="233" t="s">
        <v>32</v>
      </c>
      <c r="F223" s="234" t="s">
        <v>392</v>
      </c>
      <c r="G223" s="231"/>
      <c r="H223" s="235">
        <v>21.32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175</v>
      </c>
      <c r="AU223" s="241" t="s">
        <v>86</v>
      </c>
      <c r="AV223" s="13" t="s">
        <v>86</v>
      </c>
      <c r="AW223" s="13" t="s">
        <v>39</v>
      </c>
      <c r="AX223" s="13" t="s">
        <v>77</v>
      </c>
      <c r="AY223" s="241" t="s">
        <v>166</v>
      </c>
    </row>
    <row r="224" s="14" customFormat="1">
      <c r="A224" s="14"/>
      <c r="B224" s="242"/>
      <c r="C224" s="243"/>
      <c r="D224" s="232" t="s">
        <v>175</v>
      </c>
      <c r="E224" s="244" t="s">
        <v>32</v>
      </c>
      <c r="F224" s="245" t="s">
        <v>219</v>
      </c>
      <c r="G224" s="243"/>
      <c r="H224" s="246">
        <v>21.32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175</v>
      </c>
      <c r="AU224" s="252" t="s">
        <v>86</v>
      </c>
      <c r="AV224" s="14" t="s">
        <v>173</v>
      </c>
      <c r="AW224" s="14" t="s">
        <v>39</v>
      </c>
      <c r="AX224" s="14" t="s">
        <v>84</v>
      </c>
      <c r="AY224" s="252" t="s">
        <v>166</v>
      </c>
    </row>
    <row r="225" s="2" customFormat="1">
      <c r="A225" s="41"/>
      <c r="B225" s="42"/>
      <c r="C225" s="217" t="s">
        <v>393</v>
      </c>
      <c r="D225" s="217" t="s">
        <v>168</v>
      </c>
      <c r="E225" s="218" t="s">
        <v>394</v>
      </c>
      <c r="F225" s="219" t="s">
        <v>395</v>
      </c>
      <c r="G225" s="220" t="s">
        <v>171</v>
      </c>
      <c r="H225" s="221">
        <v>36</v>
      </c>
      <c r="I225" s="222"/>
      <c r="J225" s="223">
        <f>ROUND(I225*H225,2)</f>
        <v>0</v>
      </c>
      <c r="K225" s="219" t="s">
        <v>172</v>
      </c>
      <c r="L225" s="47"/>
      <c r="M225" s="224" t="s">
        <v>32</v>
      </c>
      <c r="N225" s="225" t="s">
        <v>48</v>
      </c>
      <c r="O225" s="87"/>
      <c r="P225" s="226">
        <f>O225*H225</f>
        <v>0</v>
      </c>
      <c r="Q225" s="226">
        <v>0.01103</v>
      </c>
      <c r="R225" s="226">
        <f>Q225*H225</f>
        <v>0.39707999999999999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173</v>
      </c>
      <c r="AT225" s="228" t="s">
        <v>168</v>
      </c>
      <c r="AU225" s="228" t="s">
        <v>86</v>
      </c>
      <c r="AY225" s="19" t="s">
        <v>166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9" t="s">
        <v>84</v>
      </c>
      <c r="BK225" s="229">
        <f>ROUND(I225*H225,2)</f>
        <v>0</v>
      </c>
      <c r="BL225" s="19" t="s">
        <v>173</v>
      </c>
      <c r="BM225" s="228" t="s">
        <v>396</v>
      </c>
    </row>
    <row r="226" s="13" customFormat="1">
      <c r="A226" s="13"/>
      <c r="B226" s="230"/>
      <c r="C226" s="231"/>
      <c r="D226" s="232" t="s">
        <v>175</v>
      </c>
      <c r="E226" s="233" t="s">
        <v>32</v>
      </c>
      <c r="F226" s="234" t="s">
        <v>397</v>
      </c>
      <c r="G226" s="231"/>
      <c r="H226" s="235">
        <v>36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175</v>
      </c>
      <c r="AU226" s="241" t="s">
        <v>86</v>
      </c>
      <c r="AV226" s="13" t="s">
        <v>86</v>
      </c>
      <c r="AW226" s="13" t="s">
        <v>39</v>
      </c>
      <c r="AX226" s="13" t="s">
        <v>84</v>
      </c>
      <c r="AY226" s="241" t="s">
        <v>166</v>
      </c>
    </row>
    <row r="227" s="2" customFormat="1">
      <c r="A227" s="41"/>
      <c r="B227" s="42"/>
      <c r="C227" s="217" t="s">
        <v>398</v>
      </c>
      <c r="D227" s="217" t="s">
        <v>168</v>
      </c>
      <c r="E227" s="218" t="s">
        <v>399</v>
      </c>
      <c r="F227" s="219" t="s">
        <v>400</v>
      </c>
      <c r="G227" s="220" t="s">
        <v>171</v>
      </c>
      <c r="H227" s="221">
        <v>1318.2650000000001</v>
      </c>
      <c r="I227" s="222"/>
      <c r="J227" s="223">
        <f>ROUND(I227*H227,2)</f>
        <v>0</v>
      </c>
      <c r="K227" s="219" t="s">
        <v>172</v>
      </c>
      <c r="L227" s="47"/>
      <c r="M227" s="224" t="s">
        <v>32</v>
      </c>
      <c r="N227" s="225" t="s">
        <v>48</v>
      </c>
      <c r="O227" s="87"/>
      <c r="P227" s="226">
        <f>O227*H227</f>
        <v>0</v>
      </c>
      <c r="Q227" s="226">
        <v>0.0016800000000000001</v>
      </c>
      <c r="R227" s="226">
        <f>Q227*H227</f>
        <v>2.2146852000000004</v>
      </c>
      <c r="S227" s="226">
        <v>0</v>
      </c>
      <c r="T227" s="22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8" t="s">
        <v>173</v>
      </c>
      <c r="AT227" s="228" t="s">
        <v>168</v>
      </c>
      <c r="AU227" s="228" t="s">
        <v>86</v>
      </c>
      <c r="AY227" s="19" t="s">
        <v>166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9" t="s">
        <v>84</v>
      </c>
      <c r="BK227" s="229">
        <f>ROUND(I227*H227,2)</f>
        <v>0</v>
      </c>
      <c r="BL227" s="19" t="s">
        <v>173</v>
      </c>
      <c r="BM227" s="228" t="s">
        <v>401</v>
      </c>
    </row>
    <row r="228" s="13" customFormat="1">
      <c r="A228" s="13"/>
      <c r="B228" s="230"/>
      <c r="C228" s="231"/>
      <c r="D228" s="232" t="s">
        <v>175</v>
      </c>
      <c r="E228" s="233" t="s">
        <v>32</v>
      </c>
      <c r="F228" s="234" t="s">
        <v>352</v>
      </c>
      <c r="G228" s="231"/>
      <c r="H228" s="235">
        <v>1255.52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175</v>
      </c>
      <c r="AU228" s="241" t="s">
        <v>86</v>
      </c>
      <c r="AV228" s="13" t="s">
        <v>86</v>
      </c>
      <c r="AW228" s="13" t="s">
        <v>39</v>
      </c>
      <c r="AX228" s="13" t="s">
        <v>77</v>
      </c>
      <c r="AY228" s="241" t="s">
        <v>166</v>
      </c>
    </row>
    <row r="229" s="13" customFormat="1">
      <c r="A229" s="13"/>
      <c r="B229" s="230"/>
      <c r="C229" s="231"/>
      <c r="D229" s="232" t="s">
        <v>175</v>
      </c>
      <c r="E229" s="233" t="s">
        <v>32</v>
      </c>
      <c r="F229" s="234" t="s">
        <v>353</v>
      </c>
      <c r="G229" s="231"/>
      <c r="H229" s="235">
        <v>62.744999999999997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175</v>
      </c>
      <c r="AU229" s="241" t="s">
        <v>86</v>
      </c>
      <c r="AV229" s="13" t="s">
        <v>86</v>
      </c>
      <c r="AW229" s="13" t="s">
        <v>39</v>
      </c>
      <c r="AX229" s="13" t="s">
        <v>77</v>
      </c>
      <c r="AY229" s="241" t="s">
        <v>166</v>
      </c>
    </row>
    <row r="230" s="14" customFormat="1">
      <c r="A230" s="14"/>
      <c r="B230" s="242"/>
      <c r="C230" s="243"/>
      <c r="D230" s="232" t="s">
        <v>175</v>
      </c>
      <c r="E230" s="244" t="s">
        <v>32</v>
      </c>
      <c r="F230" s="245" t="s">
        <v>219</v>
      </c>
      <c r="G230" s="243"/>
      <c r="H230" s="246">
        <v>1318.2649999999999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175</v>
      </c>
      <c r="AU230" s="252" t="s">
        <v>86</v>
      </c>
      <c r="AV230" s="14" t="s">
        <v>173</v>
      </c>
      <c r="AW230" s="14" t="s">
        <v>39</v>
      </c>
      <c r="AX230" s="14" t="s">
        <v>84</v>
      </c>
      <c r="AY230" s="252" t="s">
        <v>166</v>
      </c>
    </row>
    <row r="231" s="2" customFormat="1">
      <c r="A231" s="41"/>
      <c r="B231" s="42"/>
      <c r="C231" s="217" t="s">
        <v>402</v>
      </c>
      <c r="D231" s="217" t="s">
        <v>168</v>
      </c>
      <c r="E231" s="218" t="s">
        <v>403</v>
      </c>
      <c r="F231" s="219" t="s">
        <v>404</v>
      </c>
      <c r="G231" s="220" t="s">
        <v>171</v>
      </c>
      <c r="H231" s="221">
        <v>3.1349999999999998</v>
      </c>
      <c r="I231" s="222"/>
      <c r="J231" s="223">
        <f>ROUND(I231*H231,2)</f>
        <v>0</v>
      </c>
      <c r="K231" s="219" t="s">
        <v>172</v>
      </c>
      <c r="L231" s="47"/>
      <c r="M231" s="224" t="s">
        <v>32</v>
      </c>
      <c r="N231" s="225" t="s">
        <v>48</v>
      </c>
      <c r="O231" s="87"/>
      <c r="P231" s="226">
        <f>O231*H231</f>
        <v>0</v>
      </c>
      <c r="Q231" s="226">
        <v>0.0044099999999999999</v>
      </c>
      <c r="R231" s="226">
        <f>Q231*H231</f>
        <v>0.013825349999999998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173</v>
      </c>
      <c r="AT231" s="228" t="s">
        <v>168</v>
      </c>
      <c r="AU231" s="228" t="s">
        <v>86</v>
      </c>
      <c r="AY231" s="19" t="s">
        <v>166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9" t="s">
        <v>84</v>
      </c>
      <c r="BK231" s="229">
        <f>ROUND(I231*H231,2)</f>
        <v>0</v>
      </c>
      <c r="BL231" s="19" t="s">
        <v>173</v>
      </c>
      <c r="BM231" s="228" t="s">
        <v>405</v>
      </c>
    </row>
    <row r="232" s="15" customFormat="1">
      <c r="A232" s="15"/>
      <c r="B232" s="253"/>
      <c r="C232" s="254"/>
      <c r="D232" s="232" t="s">
        <v>175</v>
      </c>
      <c r="E232" s="255" t="s">
        <v>32</v>
      </c>
      <c r="F232" s="256" t="s">
        <v>346</v>
      </c>
      <c r="G232" s="254"/>
      <c r="H232" s="255" t="s">
        <v>32</v>
      </c>
      <c r="I232" s="257"/>
      <c r="J232" s="254"/>
      <c r="K232" s="254"/>
      <c r="L232" s="258"/>
      <c r="M232" s="259"/>
      <c r="N232" s="260"/>
      <c r="O232" s="260"/>
      <c r="P232" s="260"/>
      <c r="Q232" s="260"/>
      <c r="R232" s="260"/>
      <c r="S232" s="260"/>
      <c r="T232" s="26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2" t="s">
        <v>175</v>
      </c>
      <c r="AU232" s="262" t="s">
        <v>86</v>
      </c>
      <c r="AV232" s="15" t="s">
        <v>84</v>
      </c>
      <c r="AW232" s="15" t="s">
        <v>39</v>
      </c>
      <c r="AX232" s="15" t="s">
        <v>77</v>
      </c>
      <c r="AY232" s="262" t="s">
        <v>166</v>
      </c>
    </row>
    <row r="233" s="13" customFormat="1">
      <c r="A233" s="13"/>
      <c r="B233" s="230"/>
      <c r="C233" s="231"/>
      <c r="D233" s="232" t="s">
        <v>175</v>
      </c>
      <c r="E233" s="233" t="s">
        <v>32</v>
      </c>
      <c r="F233" s="234" t="s">
        <v>347</v>
      </c>
      <c r="G233" s="231"/>
      <c r="H233" s="235">
        <v>3.1349999999999998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175</v>
      </c>
      <c r="AU233" s="241" t="s">
        <v>86</v>
      </c>
      <c r="AV233" s="13" t="s">
        <v>86</v>
      </c>
      <c r="AW233" s="13" t="s">
        <v>39</v>
      </c>
      <c r="AX233" s="13" t="s">
        <v>84</v>
      </c>
      <c r="AY233" s="241" t="s">
        <v>166</v>
      </c>
    </row>
    <row r="234" s="2" customFormat="1">
      <c r="A234" s="41"/>
      <c r="B234" s="42"/>
      <c r="C234" s="217" t="s">
        <v>406</v>
      </c>
      <c r="D234" s="217" t="s">
        <v>168</v>
      </c>
      <c r="E234" s="218" t="s">
        <v>407</v>
      </c>
      <c r="F234" s="219" t="s">
        <v>408</v>
      </c>
      <c r="G234" s="220" t="s">
        <v>171</v>
      </c>
      <c r="H234" s="221">
        <v>820.44000000000005</v>
      </c>
      <c r="I234" s="222"/>
      <c r="J234" s="223">
        <f>ROUND(I234*H234,2)</f>
        <v>0</v>
      </c>
      <c r="K234" s="219" t="s">
        <v>172</v>
      </c>
      <c r="L234" s="47"/>
      <c r="M234" s="224" t="s">
        <v>32</v>
      </c>
      <c r="N234" s="225" t="s">
        <v>48</v>
      </c>
      <c r="O234" s="87"/>
      <c r="P234" s="226">
        <f>O234*H234</f>
        <v>0</v>
      </c>
      <c r="Q234" s="226">
        <v>0.0147</v>
      </c>
      <c r="R234" s="226">
        <f>Q234*H234</f>
        <v>12.060468</v>
      </c>
      <c r="S234" s="226">
        <v>0</v>
      </c>
      <c r="T234" s="22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8" t="s">
        <v>173</v>
      </c>
      <c r="AT234" s="228" t="s">
        <v>168</v>
      </c>
      <c r="AU234" s="228" t="s">
        <v>86</v>
      </c>
      <c r="AY234" s="19" t="s">
        <v>166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9" t="s">
        <v>84</v>
      </c>
      <c r="BK234" s="229">
        <f>ROUND(I234*H234,2)</f>
        <v>0</v>
      </c>
      <c r="BL234" s="19" t="s">
        <v>173</v>
      </c>
      <c r="BM234" s="228" t="s">
        <v>409</v>
      </c>
    </row>
    <row r="235" s="15" customFormat="1">
      <c r="A235" s="15"/>
      <c r="B235" s="253"/>
      <c r="C235" s="254"/>
      <c r="D235" s="232" t="s">
        <v>175</v>
      </c>
      <c r="E235" s="255" t="s">
        <v>32</v>
      </c>
      <c r="F235" s="256" t="s">
        <v>410</v>
      </c>
      <c r="G235" s="254"/>
      <c r="H235" s="255" t="s">
        <v>32</v>
      </c>
      <c r="I235" s="257"/>
      <c r="J235" s="254"/>
      <c r="K235" s="254"/>
      <c r="L235" s="258"/>
      <c r="M235" s="259"/>
      <c r="N235" s="260"/>
      <c r="O235" s="260"/>
      <c r="P235" s="260"/>
      <c r="Q235" s="260"/>
      <c r="R235" s="260"/>
      <c r="S235" s="260"/>
      <c r="T235" s="26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2" t="s">
        <v>175</v>
      </c>
      <c r="AU235" s="262" t="s">
        <v>86</v>
      </c>
      <c r="AV235" s="15" t="s">
        <v>84</v>
      </c>
      <c r="AW235" s="15" t="s">
        <v>39</v>
      </c>
      <c r="AX235" s="15" t="s">
        <v>77</v>
      </c>
      <c r="AY235" s="262" t="s">
        <v>166</v>
      </c>
    </row>
    <row r="236" s="13" customFormat="1">
      <c r="A236" s="13"/>
      <c r="B236" s="230"/>
      <c r="C236" s="231"/>
      <c r="D236" s="232" t="s">
        <v>175</v>
      </c>
      <c r="E236" s="233" t="s">
        <v>32</v>
      </c>
      <c r="F236" s="234" t="s">
        <v>411</v>
      </c>
      <c r="G236" s="231"/>
      <c r="H236" s="235">
        <v>375.12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175</v>
      </c>
      <c r="AU236" s="241" t="s">
        <v>86</v>
      </c>
      <c r="AV236" s="13" t="s">
        <v>86</v>
      </c>
      <c r="AW236" s="13" t="s">
        <v>39</v>
      </c>
      <c r="AX236" s="13" t="s">
        <v>77</v>
      </c>
      <c r="AY236" s="241" t="s">
        <v>166</v>
      </c>
    </row>
    <row r="237" s="13" customFormat="1">
      <c r="A237" s="13"/>
      <c r="B237" s="230"/>
      <c r="C237" s="231"/>
      <c r="D237" s="232" t="s">
        <v>175</v>
      </c>
      <c r="E237" s="233" t="s">
        <v>32</v>
      </c>
      <c r="F237" s="234" t="s">
        <v>412</v>
      </c>
      <c r="G237" s="231"/>
      <c r="H237" s="235">
        <v>445.31999999999999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175</v>
      </c>
      <c r="AU237" s="241" t="s">
        <v>86</v>
      </c>
      <c r="AV237" s="13" t="s">
        <v>86</v>
      </c>
      <c r="AW237" s="13" t="s">
        <v>39</v>
      </c>
      <c r="AX237" s="13" t="s">
        <v>77</v>
      </c>
      <c r="AY237" s="241" t="s">
        <v>166</v>
      </c>
    </row>
    <row r="238" s="14" customFormat="1">
      <c r="A238" s="14"/>
      <c r="B238" s="242"/>
      <c r="C238" s="243"/>
      <c r="D238" s="232" t="s">
        <v>175</v>
      </c>
      <c r="E238" s="244" t="s">
        <v>32</v>
      </c>
      <c r="F238" s="245" t="s">
        <v>219</v>
      </c>
      <c r="G238" s="243"/>
      <c r="H238" s="246">
        <v>820.44000000000005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175</v>
      </c>
      <c r="AU238" s="252" t="s">
        <v>86</v>
      </c>
      <c r="AV238" s="14" t="s">
        <v>173</v>
      </c>
      <c r="AW238" s="14" t="s">
        <v>39</v>
      </c>
      <c r="AX238" s="14" t="s">
        <v>84</v>
      </c>
      <c r="AY238" s="252" t="s">
        <v>166</v>
      </c>
    </row>
    <row r="239" s="2" customFormat="1">
      <c r="A239" s="41"/>
      <c r="B239" s="42"/>
      <c r="C239" s="217" t="s">
        <v>413</v>
      </c>
      <c r="D239" s="217" t="s">
        <v>168</v>
      </c>
      <c r="E239" s="218" t="s">
        <v>414</v>
      </c>
      <c r="F239" s="219" t="s">
        <v>415</v>
      </c>
      <c r="G239" s="220" t="s">
        <v>171</v>
      </c>
      <c r="H239" s="221">
        <v>1336.99</v>
      </c>
      <c r="I239" s="222"/>
      <c r="J239" s="223">
        <f>ROUND(I239*H239,2)</f>
        <v>0</v>
      </c>
      <c r="K239" s="219" t="s">
        <v>172</v>
      </c>
      <c r="L239" s="47"/>
      <c r="M239" s="224" t="s">
        <v>32</v>
      </c>
      <c r="N239" s="225" t="s">
        <v>48</v>
      </c>
      <c r="O239" s="87"/>
      <c r="P239" s="226">
        <f>O239*H239</f>
        <v>0</v>
      </c>
      <c r="Q239" s="226">
        <v>0.00348</v>
      </c>
      <c r="R239" s="226">
        <f>Q239*H239</f>
        <v>4.6527251999999999</v>
      </c>
      <c r="S239" s="226">
        <v>0</v>
      </c>
      <c r="T239" s="22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8" t="s">
        <v>173</v>
      </c>
      <c r="AT239" s="228" t="s">
        <v>168</v>
      </c>
      <c r="AU239" s="228" t="s">
        <v>86</v>
      </c>
      <c r="AY239" s="19" t="s">
        <v>166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9" t="s">
        <v>84</v>
      </c>
      <c r="BK239" s="229">
        <f>ROUND(I239*H239,2)</f>
        <v>0</v>
      </c>
      <c r="BL239" s="19" t="s">
        <v>173</v>
      </c>
      <c r="BM239" s="228" t="s">
        <v>416</v>
      </c>
    </row>
    <row r="240" s="13" customFormat="1">
      <c r="A240" s="13"/>
      <c r="B240" s="230"/>
      <c r="C240" s="231"/>
      <c r="D240" s="232" t="s">
        <v>175</v>
      </c>
      <c r="E240" s="233" t="s">
        <v>32</v>
      </c>
      <c r="F240" s="234" t="s">
        <v>417</v>
      </c>
      <c r="G240" s="231"/>
      <c r="H240" s="235">
        <v>1336.99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175</v>
      </c>
      <c r="AU240" s="241" t="s">
        <v>86</v>
      </c>
      <c r="AV240" s="13" t="s">
        <v>86</v>
      </c>
      <c r="AW240" s="13" t="s">
        <v>39</v>
      </c>
      <c r="AX240" s="13" t="s">
        <v>77</v>
      </c>
      <c r="AY240" s="241" t="s">
        <v>166</v>
      </c>
    </row>
    <row r="241" s="14" customFormat="1">
      <c r="A241" s="14"/>
      <c r="B241" s="242"/>
      <c r="C241" s="243"/>
      <c r="D241" s="232" t="s">
        <v>175</v>
      </c>
      <c r="E241" s="244" t="s">
        <v>32</v>
      </c>
      <c r="F241" s="245" t="s">
        <v>219</v>
      </c>
      <c r="G241" s="243"/>
      <c r="H241" s="246">
        <v>1336.99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175</v>
      </c>
      <c r="AU241" s="252" t="s">
        <v>86</v>
      </c>
      <c r="AV241" s="14" t="s">
        <v>173</v>
      </c>
      <c r="AW241" s="14" t="s">
        <v>39</v>
      </c>
      <c r="AX241" s="14" t="s">
        <v>84</v>
      </c>
      <c r="AY241" s="252" t="s">
        <v>166</v>
      </c>
    </row>
    <row r="242" s="2" customFormat="1" ht="21.75" customHeight="1">
      <c r="A242" s="41"/>
      <c r="B242" s="42"/>
      <c r="C242" s="217" t="s">
        <v>418</v>
      </c>
      <c r="D242" s="217" t="s">
        <v>168</v>
      </c>
      <c r="E242" s="218" t="s">
        <v>419</v>
      </c>
      <c r="F242" s="219" t="s">
        <v>420</v>
      </c>
      <c r="G242" s="220" t="s">
        <v>215</v>
      </c>
      <c r="H242" s="221">
        <v>7.3600000000000003</v>
      </c>
      <c r="I242" s="222"/>
      <c r="J242" s="223">
        <f>ROUND(I242*H242,2)</f>
        <v>0</v>
      </c>
      <c r="K242" s="219" t="s">
        <v>172</v>
      </c>
      <c r="L242" s="47"/>
      <c r="M242" s="224" t="s">
        <v>32</v>
      </c>
      <c r="N242" s="225" t="s">
        <v>48</v>
      </c>
      <c r="O242" s="87"/>
      <c r="P242" s="226">
        <f>O242*H242</f>
        <v>0</v>
      </c>
      <c r="Q242" s="226">
        <v>2.45329</v>
      </c>
      <c r="R242" s="226">
        <f>Q242*H242</f>
        <v>18.056214400000002</v>
      </c>
      <c r="S242" s="226">
        <v>0</v>
      </c>
      <c r="T242" s="22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8" t="s">
        <v>173</v>
      </c>
      <c r="AT242" s="228" t="s">
        <v>168</v>
      </c>
      <c r="AU242" s="228" t="s">
        <v>86</v>
      </c>
      <c r="AY242" s="19" t="s">
        <v>166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9" t="s">
        <v>84</v>
      </c>
      <c r="BK242" s="229">
        <f>ROUND(I242*H242,2)</f>
        <v>0</v>
      </c>
      <c r="BL242" s="19" t="s">
        <v>173</v>
      </c>
      <c r="BM242" s="228" t="s">
        <v>421</v>
      </c>
    </row>
    <row r="243" s="13" customFormat="1">
      <c r="A243" s="13"/>
      <c r="B243" s="230"/>
      <c r="C243" s="231"/>
      <c r="D243" s="232" t="s">
        <v>175</v>
      </c>
      <c r="E243" s="233" t="s">
        <v>32</v>
      </c>
      <c r="F243" s="234" t="s">
        <v>422</v>
      </c>
      <c r="G243" s="231"/>
      <c r="H243" s="235">
        <v>7.3600000000000003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175</v>
      </c>
      <c r="AU243" s="241" t="s">
        <v>86</v>
      </c>
      <c r="AV243" s="13" t="s">
        <v>86</v>
      </c>
      <c r="AW243" s="13" t="s">
        <v>39</v>
      </c>
      <c r="AX243" s="13" t="s">
        <v>84</v>
      </c>
      <c r="AY243" s="241" t="s">
        <v>166</v>
      </c>
    </row>
    <row r="244" s="2" customFormat="1" ht="16.5" customHeight="1">
      <c r="A244" s="41"/>
      <c r="B244" s="42"/>
      <c r="C244" s="217" t="s">
        <v>423</v>
      </c>
      <c r="D244" s="217" t="s">
        <v>304</v>
      </c>
      <c r="E244" s="218" t="s">
        <v>424</v>
      </c>
      <c r="F244" s="219" t="s">
        <v>425</v>
      </c>
      <c r="G244" s="220" t="s">
        <v>182</v>
      </c>
      <c r="H244" s="221">
        <v>38</v>
      </c>
      <c r="I244" s="222"/>
      <c r="J244" s="223">
        <f>ROUND(I244*H244,2)</f>
        <v>0</v>
      </c>
      <c r="K244" s="219" t="s">
        <v>32</v>
      </c>
      <c r="L244" s="47"/>
      <c r="M244" s="224" t="s">
        <v>32</v>
      </c>
      <c r="N244" s="225" t="s">
        <v>48</v>
      </c>
      <c r="O244" s="87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8" t="s">
        <v>173</v>
      </c>
      <c r="AT244" s="228" t="s">
        <v>168</v>
      </c>
      <c r="AU244" s="228" t="s">
        <v>86</v>
      </c>
      <c r="AY244" s="19" t="s">
        <v>166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9" t="s">
        <v>84</v>
      </c>
      <c r="BK244" s="229">
        <f>ROUND(I244*H244,2)</f>
        <v>0</v>
      </c>
      <c r="BL244" s="19" t="s">
        <v>173</v>
      </c>
      <c r="BM244" s="228" t="s">
        <v>426</v>
      </c>
    </row>
    <row r="245" s="2" customFormat="1">
      <c r="A245" s="41"/>
      <c r="B245" s="42"/>
      <c r="C245" s="43"/>
      <c r="D245" s="232" t="s">
        <v>308</v>
      </c>
      <c r="E245" s="43"/>
      <c r="F245" s="273" t="s">
        <v>427</v>
      </c>
      <c r="G245" s="43"/>
      <c r="H245" s="43"/>
      <c r="I245" s="274"/>
      <c r="J245" s="43"/>
      <c r="K245" s="43"/>
      <c r="L245" s="47"/>
      <c r="M245" s="275"/>
      <c r="N245" s="27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308</v>
      </c>
      <c r="AU245" s="19" t="s">
        <v>86</v>
      </c>
    </row>
    <row r="246" s="13" customFormat="1">
      <c r="A246" s="13"/>
      <c r="B246" s="230"/>
      <c r="C246" s="231"/>
      <c r="D246" s="232" t="s">
        <v>175</v>
      </c>
      <c r="E246" s="233" t="s">
        <v>32</v>
      </c>
      <c r="F246" s="234" t="s">
        <v>428</v>
      </c>
      <c r="G246" s="231"/>
      <c r="H246" s="235">
        <v>38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175</v>
      </c>
      <c r="AU246" s="241" t="s">
        <v>86</v>
      </c>
      <c r="AV246" s="13" t="s">
        <v>86</v>
      </c>
      <c r="AW246" s="13" t="s">
        <v>39</v>
      </c>
      <c r="AX246" s="13" t="s">
        <v>84</v>
      </c>
      <c r="AY246" s="241" t="s">
        <v>166</v>
      </c>
    </row>
    <row r="247" s="2" customFormat="1" ht="16.5" customHeight="1">
      <c r="A247" s="41"/>
      <c r="B247" s="42"/>
      <c r="C247" s="217" t="s">
        <v>429</v>
      </c>
      <c r="D247" s="217" t="s">
        <v>304</v>
      </c>
      <c r="E247" s="218" t="s">
        <v>430</v>
      </c>
      <c r="F247" s="219" t="s">
        <v>431</v>
      </c>
      <c r="G247" s="220" t="s">
        <v>182</v>
      </c>
      <c r="H247" s="221">
        <v>508</v>
      </c>
      <c r="I247" s="222"/>
      <c r="J247" s="223">
        <f>ROUND(I247*H247,2)</f>
        <v>0</v>
      </c>
      <c r="K247" s="219" t="s">
        <v>32</v>
      </c>
      <c r="L247" s="47"/>
      <c r="M247" s="224" t="s">
        <v>32</v>
      </c>
      <c r="N247" s="225" t="s">
        <v>48</v>
      </c>
      <c r="O247" s="87"/>
      <c r="P247" s="226">
        <f>O247*H247</f>
        <v>0</v>
      </c>
      <c r="Q247" s="226">
        <v>0.00348</v>
      </c>
      <c r="R247" s="226">
        <f>Q247*H247</f>
        <v>1.7678400000000001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173</v>
      </c>
      <c r="AT247" s="228" t="s">
        <v>168</v>
      </c>
      <c r="AU247" s="228" t="s">
        <v>86</v>
      </c>
      <c r="AY247" s="19" t="s">
        <v>166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9" t="s">
        <v>84</v>
      </c>
      <c r="BK247" s="229">
        <f>ROUND(I247*H247,2)</f>
        <v>0</v>
      </c>
      <c r="BL247" s="19" t="s">
        <v>173</v>
      </c>
      <c r="BM247" s="228" t="s">
        <v>432</v>
      </c>
    </row>
    <row r="248" s="2" customFormat="1">
      <c r="A248" s="41"/>
      <c r="B248" s="42"/>
      <c r="C248" s="43"/>
      <c r="D248" s="232" t="s">
        <v>308</v>
      </c>
      <c r="E248" s="43"/>
      <c r="F248" s="273" t="s">
        <v>433</v>
      </c>
      <c r="G248" s="43"/>
      <c r="H248" s="43"/>
      <c r="I248" s="274"/>
      <c r="J248" s="43"/>
      <c r="K248" s="43"/>
      <c r="L248" s="47"/>
      <c r="M248" s="275"/>
      <c r="N248" s="27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308</v>
      </c>
      <c r="AU248" s="19" t="s">
        <v>86</v>
      </c>
    </row>
    <row r="249" s="13" customFormat="1">
      <c r="A249" s="13"/>
      <c r="B249" s="230"/>
      <c r="C249" s="231"/>
      <c r="D249" s="232" t="s">
        <v>175</v>
      </c>
      <c r="E249" s="233" t="s">
        <v>32</v>
      </c>
      <c r="F249" s="234" t="s">
        <v>434</v>
      </c>
      <c r="G249" s="231"/>
      <c r="H249" s="235">
        <v>62.5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175</v>
      </c>
      <c r="AU249" s="241" t="s">
        <v>86</v>
      </c>
      <c r="AV249" s="13" t="s">
        <v>86</v>
      </c>
      <c r="AW249" s="13" t="s">
        <v>39</v>
      </c>
      <c r="AX249" s="13" t="s">
        <v>77</v>
      </c>
      <c r="AY249" s="241" t="s">
        <v>166</v>
      </c>
    </row>
    <row r="250" s="13" customFormat="1">
      <c r="A250" s="13"/>
      <c r="B250" s="230"/>
      <c r="C250" s="231"/>
      <c r="D250" s="232" t="s">
        <v>175</v>
      </c>
      <c r="E250" s="233" t="s">
        <v>32</v>
      </c>
      <c r="F250" s="234" t="s">
        <v>435</v>
      </c>
      <c r="G250" s="231"/>
      <c r="H250" s="235">
        <v>59.799999999999997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175</v>
      </c>
      <c r="AU250" s="241" t="s">
        <v>86</v>
      </c>
      <c r="AV250" s="13" t="s">
        <v>86</v>
      </c>
      <c r="AW250" s="13" t="s">
        <v>39</v>
      </c>
      <c r="AX250" s="13" t="s">
        <v>77</v>
      </c>
      <c r="AY250" s="241" t="s">
        <v>166</v>
      </c>
    </row>
    <row r="251" s="13" customFormat="1">
      <c r="A251" s="13"/>
      <c r="B251" s="230"/>
      <c r="C251" s="231"/>
      <c r="D251" s="232" t="s">
        <v>175</v>
      </c>
      <c r="E251" s="233" t="s">
        <v>32</v>
      </c>
      <c r="F251" s="234" t="s">
        <v>436</v>
      </c>
      <c r="G251" s="231"/>
      <c r="H251" s="235">
        <v>90.599999999999994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175</v>
      </c>
      <c r="AU251" s="241" t="s">
        <v>86</v>
      </c>
      <c r="AV251" s="13" t="s">
        <v>86</v>
      </c>
      <c r="AW251" s="13" t="s">
        <v>39</v>
      </c>
      <c r="AX251" s="13" t="s">
        <v>77</v>
      </c>
      <c r="AY251" s="241" t="s">
        <v>166</v>
      </c>
    </row>
    <row r="252" s="15" customFormat="1">
      <c r="A252" s="15"/>
      <c r="B252" s="253"/>
      <c r="C252" s="254"/>
      <c r="D252" s="232" t="s">
        <v>175</v>
      </c>
      <c r="E252" s="255" t="s">
        <v>32</v>
      </c>
      <c r="F252" s="256" t="s">
        <v>437</v>
      </c>
      <c r="G252" s="254"/>
      <c r="H252" s="255" t="s">
        <v>32</v>
      </c>
      <c r="I252" s="257"/>
      <c r="J252" s="254"/>
      <c r="K252" s="254"/>
      <c r="L252" s="258"/>
      <c r="M252" s="259"/>
      <c r="N252" s="260"/>
      <c r="O252" s="260"/>
      <c r="P252" s="260"/>
      <c r="Q252" s="260"/>
      <c r="R252" s="260"/>
      <c r="S252" s="260"/>
      <c r="T252" s="26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2" t="s">
        <v>175</v>
      </c>
      <c r="AU252" s="262" t="s">
        <v>86</v>
      </c>
      <c r="AV252" s="15" t="s">
        <v>84</v>
      </c>
      <c r="AW252" s="15" t="s">
        <v>39</v>
      </c>
      <c r="AX252" s="15" t="s">
        <v>77</v>
      </c>
      <c r="AY252" s="262" t="s">
        <v>166</v>
      </c>
    </row>
    <row r="253" s="13" customFormat="1">
      <c r="A253" s="13"/>
      <c r="B253" s="230"/>
      <c r="C253" s="231"/>
      <c r="D253" s="232" t="s">
        <v>175</v>
      </c>
      <c r="E253" s="233" t="s">
        <v>32</v>
      </c>
      <c r="F253" s="234" t="s">
        <v>438</v>
      </c>
      <c r="G253" s="231"/>
      <c r="H253" s="235">
        <v>38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175</v>
      </c>
      <c r="AU253" s="241" t="s">
        <v>86</v>
      </c>
      <c r="AV253" s="13" t="s">
        <v>86</v>
      </c>
      <c r="AW253" s="13" t="s">
        <v>39</v>
      </c>
      <c r="AX253" s="13" t="s">
        <v>77</v>
      </c>
      <c r="AY253" s="241" t="s">
        <v>166</v>
      </c>
    </row>
    <row r="254" s="13" customFormat="1">
      <c r="A254" s="13"/>
      <c r="B254" s="230"/>
      <c r="C254" s="231"/>
      <c r="D254" s="232" t="s">
        <v>175</v>
      </c>
      <c r="E254" s="233" t="s">
        <v>32</v>
      </c>
      <c r="F254" s="234" t="s">
        <v>439</v>
      </c>
      <c r="G254" s="231"/>
      <c r="H254" s="235">
        <v>7.5999999999999996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175</v>
      </c>
      <c r="AU254" s="241" t="s">
        <v>86</v>
      </c>
      <c r="AV254" s="13" t="s">
        <v>86</v>
      </c>
      <c r="AW254" s="13" t="s">
        <v>39</v>
      </c>
      <c r="AX254" s="13" t="s">
        <v>77</v>
      </c>
      <c r="AY254" s="241" t="s">
        <v>166</v>
      </c>
    </row>
    <row r="255" s="13" customFormat="1">
      <c r="A255" s="13"/>
      <c r="B255" s="230"/>
      <c r="C255" s="231"/>
      <c r="D255" s="232" t="s">
        <v>175</v>
      </c>
      <c r="E255" s="233" t="s">
        <v>32</v>
      </c>
      <c r="F255" s="234" t="s">
        <v>440</v>
      </c>
      <c r="G255" s="231"/>
      <c r="H255" s="235">
        <v>12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175</v>
      </c>
      <c r="AU255" s="241" t="s">
        <v>86</v>
      </c>
      <c r="AV255" s="13" t="s">
        <v>86</v>
      </c>
      <c r="AW255" s="13" t="s">
        <v>39</v>
      </c>
      <c r="AX255" s="13" t="s">
        <v>77</v>
      </c>
      <c r="AY255" s="241" t="s">
        <v>166</v>
      </c>
    </row>
    <row r="256" s="13" customFormat="1">
      <c r="A256" s="13"/>
      <c r="B256" s="230"/>
      <c r="C256" s="231"/>
      <c r="D256" s="232" t="s">
        <v>175</v>
      </c>
      <c r="E256" s="233" t="s">
        <v>32</v>
      </c>
      <c r="F256" s="234" t="s">
        <v>441</v>
      </c>
      <c r="G256" s="231"/>
      <c r="H256" s="235">
        <v>16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175</v>
      </c>
      <c r="AU256" s="241" t="s">
        <v>86</v>
      </c>
      <c r="AV256" s="13" t="s">
        <v>86</v>
      </c>
      <c r="AW256" s="13" t="s">
        <v>39</v>
      </c>
      <c r="AX256" s="13" t="s">
        <v>77</v>
      </c>
      <c r="AY256" s="241" t="s">
        <v>166</v>
      </c>
    </row>
    <row r="257" s="15" customFormat="1">
      <c r="A257" s="15"/>
      <c r="B257" s="253"/>
      <c r="C257" s="254"/>
      <c r="D257" s="232" t="s">
        <v>175</v>
      </c>
      <c r="E257" s="255" t="s">
        <v>32</v>
      </c>
      <c r="F257" s="256" t="s">
        <v>442</v>
      </c>
      <c r="G257" s="254"/>
      <c r="H257" s="255" t="s">
        <v>32</v>
      </c>
      <c r="I257" s="257"/>
      <c r="J257" s="254"/>
      <c r="K257" s="254"/>
      <c r="L257" s="258"/>
      <c r="M257" s="259"/>
      <c r="N257" s="260"/>
      <c r="O257" s="260"/>
      <c r="P257" s="260"/>
      <c r="Q257" s="260"/>
      <c r="R257" s="260"/>
      <c r="S257" s="260"/>
      <c r="T257" s="26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2" t="s">
        <v>175</v>
      </c>
      <c r="AU257" s="262" t="s">
        <v>86</v>
      </c>
      <c r="AV257" s="15" t="s">
        <v>84</v>
      </c>
      <c r="AW257" s="15" t="s">
        <v>39</v>
      </c>
      <c r="AX257" s="15" t="s">
        <v>77</v>
      </c>
      <c r="AY257" s="262" t="s">
        <v>166</v>
      </c>
    </row>
    <row r="258" s="13" customFormat="1">
      <c r="A258" s="13"/>
      <c r="B258" s="230"/>
      <c r="C258" s="231"/>
      <c r="D258" s="232" t="s">
        <v>175</v>
      </c>
      <c r="E258" s="233" t="s">
        <v>32</v>
      </c>
      <c r="F258" s="234" t="s">
        <v>443</v>
      </c>
      <c r="G258" s="231"/>
      <c r="H258" s="235">
        <v>25.600000000000001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175</v>
      </c>
      <c r="AU258" s="241" t="s">
        <v>86</v>
      </c>
      <c r="AV258" s="13" t="s">
        <v>86</v>
      </c>
      <c r="AW258" s="13" t="s">
        <v>39</v>
      </c>
      <c r="AX258" s="13" t="s">
        <v>77</v>
      </c>
      <c r="AY258" s="241" t="s">
        <v>166</v>
      </c>
    </row>
    <row r="259" s="13" customFormat="1">
      <c r="A259" s="13"/>
      <c r="B259" s="230"/>
      <c r="C259" s="231"/>
      <c r="D259" s="232" t="s">
        <v>175</v>
      </c>
      <c r="E259" s="233" t="s">
        <v>32</v>
      </c>
      <c r="F259" s="234" t="s">
        <v>444</v>
      </c>
      <c r="G259" s="231"/>
      <c r="H259" s="235">
        <v>11.4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175</v>
      </c>
      <c r="AU259" s="241" t="s">
        <v>86</v>
      </c>
      <c r="AV259" s="13" t="s">
        <v>86</v>
      </c>
      <c r="AW259" s="13" t="s">
        <v>39</v>
      </c>
      <c r="AX259" s="13" t="s">
        <v>77</v>
      </c>
      <c r="AY259" s="241" t="s">
        <v>166</v>
      </c>
    </row>
    <row r="260" s="13" customFormat="1">
      <c r="A260" s="13"/>
      <c r="B260" s="230"/>
      <c r="C260" s="231"/>
      <c r="D260" s="232" t="s">
        <v>175</v>
      </c>
      <c r="E260" s="233" t="s">
        <v>32</v>
      </c>
      <c r="F260" s="234" t="s">
        <v>445</v>
      </c>
      <c r="G260" s="231"/>
      <c r="H260" s="235">
        <v>48.399999999999999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175</v>
      </c>
      <c r="AU260" s="241" t="s">
        <v>86</v>
      </c>
      <c r="AV260" s="13" t="s">
        <v>86</v>
      </c>
      <c r="AW260" s="13" t="s">
        <v>39</v>
      </c>
      <c r="AX260" s="13" t="s">
        <v>77</v>
      </c>
      <c r="AY260" s="241" t="s">
        <v>166</v>
      </c>
    </row>
    <row r="261" s="13" customFormat="1">
      <c r="A261" s="13"/>
      <c r="B261" s="230"/>
      <c r="C261" s="231"/>
      <c r="D261" s="232" t="s">
        <v>175</v>
      </c>
      <c r="E261" s="233" t="s">
        <v>32</v>
      </c>
      <c r="F261" s="234" t="s">
        <v>446</v>
      </c>
      <c r="G261" s="231"/>
      <c r="H261" s="235">
        <v>62.5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175</v>
      </c>
      <c r="AU261" s="241" t="s">
        <v>86</v>
      </c>
      <c r="AV261" s="13" t="s">
        <v>86</v>
      </c>
      <c r="AW261" s="13" t="s">
        <v>39</v>
      </c>
      <c r="AX261" s="13" t="s">
        <v>77</v>
      </c>
      <c r="AY261" s="241" t="s">
        <v>166</v>
      </c>
    </row>
    <row r="262" s="13" customFormat="1">
      <c r="A262" s="13"/>
      <c r="B262" s="230"/>
      <c r="C262" s="231"/>
      <c r="D262" s="232" t="s">
        <v>175</v>
      </c>
      <c r="E262" s="233" t="s">
        <v>32</v>
      </c>
      <c r="F262" s="234" t="s">
        <v>447</v>
      </c>
      <c r="G262" s="231"/>
      <c r="H262" s="235">
        <v>73.599999999999994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175</v>
      </c>
      <c r="AU262" s="241" t="s">
        <v>86</v>
      </c>
      <c r="AV262" s="13" t="s">
        <v>86</v>
      </c>
      <c r="AW262" s="13" t="s">
        <v>39</v>
      </c>
      <c r="AX262" s="13" t="s">
        <v>77</v>
      </c>
      <c r="AY262" s="241" t="s">
        <v>166</v>
      </c>
    </row>
    <row r="263" s="14" customFormat="1">
      <c r="A263" s="14"/>
      <c r="B263" s="242"/>
      <c r="C263" s="243"/>
      <c r="D263" s="232" t="s">
        <v>175</v>
      </c>
      <c r="E263" s="244" t="s">
        <v>32</v>
      </c>
      <c r="F263" s="245" t="s">
        <v>219</v>
      </c>
      <c r="G263" s="243"/>
      <c r="H263" s="246">
        <v>508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175</v>
      </c>
      <c r="AU263" s="252" t="s">
        <v>86</v>
      </c>
      <c r="AV263" s="14" t="s">
        <v>173</v>
      </c>
      <c r="AW263" s="14" t="s">
        <v>39</v>
      </c>
      <c r="AX263" s="14" t="s">
        <v>84</v>
      </c>
      <c r="AY263" s="252" t="s">
        <v>166</v>
      </c>
    </row>
    <row r="264" s="2" customFormat="1" ht="16.5" customHeight="1">
      <c r="A264" s="41"/>
      <c r="B264" s="42"/>
      <c r="C264" s="263" t="s">
        <v>448</v>
      </c>
      <c r="D264" s="263" t="s">
        <v>267</v>
      </c>
      <c r="E264" s="264" t="s">
        <v>449</v>
      </c>
      <c r="F264" s="265" t="s">
        <v>450</v>
      </c>
      <c r="G264" s="266" t="s">
        <v>182</v>
      </c>
      <c r="H264" s="267">
        <v>508</v>
      </c>
      <c r="I264" s="268"/>
      <c r="J264" s="269">
        <f>ROUND(I264*H264,2)</f>
        <v>0</v>
      </c>
      <c r="K264" s="265" t="s">
        <v>32</v>
      </c>
      <c r="L264" s="270"/>
      <c r="M264" s="271" t="s">
        <v>32</v>
      </c>
      <c r="N264" s="272" t="s">
        <v>48</v>
      </c>
      <c r="O264" s="87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8" t="s">
        <v>202</v>
      </c>
      <c r="AT264" s="228" t="s">
        <v>267</v>
      </c>
      <c r="AU264" s="228" t="s">
        <v>86</v>
      </c>
      <c r="AY264" s="19" t="s">
        <v>166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9" t="s">
        <v>84</v>
      </c>
      <c r="BK264" s="229">
        <f>ROUND(I264*H264,2)</f>
        <v>0</v>
      </c>
      <c r="BL264" s="19" t="s">
        <v>173</v>
      </c>
      <c r="BM264" s="228" t="s">
        <v>451</v>
      </c>
    </row>
    <row r="265" s="2" customFormat="1">
      <c r="A265" s="41"/>
      <c r="B265" s="42"/>
      <c r="C265" s="43"/>
      <c r="D265" s="232" t="s">
        <v>308</v>
      </c>
      <c r="E265" s="43"/>
      <c r="F265" s="273" t="s">
        <v>452</v>
      </c>
      <c r="G265" s="43"/>
      <c r="H265" s="43"/>
      <c r="I265" s="274"/>
      <c r="J265" s="43"/>
      <c r="K265" s="43"/>
      <c r="L265" s="47"/>
      <c r="M265" s="275"/>
      <c r="N265" s="27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19" t="s">
        <v>308</v>
      </c>
      <c r="AU265" s="19" t="s">
        <v>86</v>
      </c>
    </row>
    <row r="266" s="2" customFormat="1" ht="16.5" customHeight="1">
      <c r="A266" s="41"/>
      <c r="B266" s="42"/>
      <c r="C266" s="217" t="s">
        <v>453</v>
      </c>
      <c r="D266" s="217" t="s">
        <v>168</v>
      </c>
      <c r="E266" s="218" t="s">
        <v>454</v>
      </c>
      <c r="F266" s="219" t="s">
        <v>455</v>
      </c>
      <c r="G266" s="220" t="s">
        <v>248</v>
      </c>
      <c r="H266" s="221">
        <v>1</v>
      </c>
      <c r="I266" s="222"/>
      <c r="J266" s="223">
        <f>ROUND(I266*H266,2)</f>
        <v>0</v>
      </c>
      <c r="K266" s="219" t="s">
        <v>32</v>
      </c>
      <c r="L266" s="47"/>
      <c r="M266" s="224" t="s">
        <v>32</v>
      </c>
      <c r="N266" s="225" t="s">
        <v>48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173</v>
      </c>
      <c r="AT266" s="228" t="s">
        <v>168</v>
      </c>
      <c r="AU266" s="228" t="s">
        <v>86</v>
      </c>
      <c r="AY266" s="19" t="s">
        <v>166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9" t="s">
        <v>84</v>
      </c>
      <c r="BK266" s="229">
        <f>ROUND(I266*H266,2)</f>
        <v>0</v>
      </c>
      <c r="BL266" s="19" t="s">
        <v>173</v>
      </c>
      <c r="BM266" s="228" t="s">
        <v>456</v>
      </c>
    </row>
    <row r="267" s="2" customFormat="1">
      <c r="A267" s="41"/>
      <c r="B267" s="42"/>
      <c r="C267" s="43"/>
      <c r="D267" s="232" t="s">
        <v>308</v>
      </c>
      <c r="E267" s="43"/>
      <c r="F267" s="273" t="s">
        <v>457</v>
      </c>
      <c r="G267" s="43"/>
      <c r="H267" s="43"/>
      <c r="I267" s="274"/>
      <c r="J267" s="43"/>
      <c r="K267" s="43"/>
      <c r="L267" s="47"/>
      <c r="M267" s="275"/>
      <c r="N267" s="276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19" t="s">
        <v>308</v>
      </c>
      <c r="AU267" s="19" t="s">
        <v>86</v>
      </c>
    </row>
    <row r="268" s="2" customFormat="1" ht="21.75" customHeight="1">
      <c r="A268" s="41"/>
      <c r="B268" s="42"/>
      <c r="C268" s="217" t="s">
        <v>458</v>
      </c>
      <c r="D268" s="217" t="s">
        <v>168</v>
      </c>
      <c r="E268" s="218" t="s">
        <v>459</v>
      </c>
      <c r="F268" s="219" t="s">
        <v>460</v>
      </c>
      <c r="G268" s="220" t="s">
        <v>171</v>
      </c>
      <c r="H268" s="221">
        <v>166.91999999999999</v>
      </c>
      <c r="I268" s="222"/>
      <c r="J268" s="223">
        <f>ROUND(I268*H268,2)</f>
        <v>0</v>
      </c>
      <c r="K268" s="219" t="s">
        <v>172</v>
      </c>
      <c r="L268" s="47"/>
      <c r="M268" s="224" t="s">
        <v>32</v>
      </c>
      <c r="N268" s="225" t="s">
        <v>48</v>
      </c>
      <c r="O268" s="87"/>
      <c r="P268" s="226">
        <f>O268*H268</f>
        <v>0</v>
      </c>
      <c r="Q268" s="226">
        <v>0.0073499999999999998</v>
      </c>
      <c r="R268" s="226">
        <f>Q268*H268</f>
        <v>1.2268619999999999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173</v>
      </c>
      <c r="AT268" s="228" t="s">
        <v>168</v>
      </c>
      <c r="AU268" s="228" t="s">
        <v>86</v>
      </c>
      <c r="AY268" s="19" t="s">
        <v>166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9" t="s">
        <v>84</v>
      </c>
      <c r="BK268" s="229">
        <f>ROUND(I268*H268,2)</f>
        <v>0</v>
      </c>
      <c r="BL268" s="19" t="s">
        <v>173</v>
      </c>
      <c r="BM268" s="228" t="s">
        <v>461</v>
      </c>
    </row>
    <row r="269" s="15" customFormat="1">
      <c r="A269" s="15"/>
      <c r="B269" s="253"/>
      <c r="C269" s="254"/>
      <c r="D269" s="232" t="s">
        <v>175</v>
      </c>
      <c r="E269" s="255" t="s">
        <v>32</v>
      </c>
      <c r="F269" s="256" t="s">
        <v>462</v>
      </c>
      <c r="G269" s="254"/>
      <c r="H269" s="255" t="s">
        <v>32</v>
      </c>
      <c r="I269" s="257"/>
      <c r="J269" s="254"/>
      <c r="K269" s="254"/>
      <c r="L269" s="258"/>
      <c r="M269" s="259"/>
      <c r="N269" s="260"/>
      <c r="O269" s="260"/>
      <c r="P269" s="260"/>
      <c r="Q269" s="260"/>
      <c r="R269" s="260"/>
      <c r="S269" s="260"/>
      <c r="T269" s="26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2" t="s">
        <v>175</v>
      </c>
      <c r="AU269" s="262" t="s">
        <v>86</v>
      </c>
      <c r="AV269" s="15" t="s">
        <v>84</v>
      </c>
      <c r="AW269" s="15" t="s">
        <v>39</v>
      </c>
      <c r="AX269" s="15" t="s">
        <v>77</v>
      </c>
      <c r="AY269" s="262" t="s">
        <v>166</v>
      </c>
    </row>
    <row r="270" s="13" customFormat="1">
      <c r="A270" s="13"/>
      <c r="B270" s="230"/>
      <c r="C270" s="231"/>
      <c r="D270" s="232" t="s">
        <v>175</v>
      </c>
      <c r="E270" s="233" t="s">
        <v>32</v>
      </c>
      <c r="F270" s="234" t="s">
        <v>463</v>
      </c>
      <c r="G270" s="231"/>
      <c r="H270" s="235">
        <v>166.91999999999999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175</v>
      </c>
      <c r="AU270" s="241" t="s">
        <v>86</v>
      </c>
      <c r="AV270" s="13" t="s">
        <v>86</v>
      </c>
      <c r="AW270" s="13" t="s">
        <v>39</v>
      </c>
      <c r="AX270" s="13" t="s">
        <v>84</v>
      </c>
      <c r="AY270" s="241" t="s">
        <v>166</v>
      </c>
    </row>
    <row r="271" s="2" customFormat="1" ht="16.5" customHeight="1">
      <c r="A271" s="41"/>
      <c r="B271" s="42"/>
      <c r="C271" s="217" t="s">
        <v>464</v>
      </c>
      <c r="D271" s="217" t="s">
        <v>168</v>
      </c>
      <c r="E271" s="218" t="s">
        <v>465</v>
      </c>
      <c r="F271" s="219" t="s">
        <v>466</v>
      </c>
      <c r="G271" s="220" t="s">
        <v>171</v>
      </c>
      <c r="H271" s="221">
        <v>47.520000000000003</v>
      </c>
      <c r="I271" s="222"/>
      <c r="J271" s="223">
        <f>ROUND(I271*H271,2)</f>
        <v>0</v>
      </c>
      <c r="K271" s="219" t="s">
        <v>172</v>
      </c>
      <c r="L271" s="47"/>
      <c r="M271" s="224" t="s">
        <v>32</v>
      </c>
      <c r="N271" s="225" t="s">
        <v>48</v>
      </c>
      <c r="O271" s="87"/>
      <c r="P271" s="226">
        <f>O271*H271</f>
        <v>0</v>
      </c>
      <c r="Q271" s="226">
        <v>0.00025999999999999998</v>
      </c>
      <c r="R271" s="226">
        <f>Q271*H271</f>
        <v>0.0123552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173</v>
      </c>
      <c r="AT271" s="228" t="s">
        <v>168</v>
      </c>
      <c r="AU271" s="228" t="s">
        <v>86</v>
      </c>
      <c r="AY271" s="19" t="s">
        <v>166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9" t="s">
        <v>84</v>
      </c>
      <c r="BK271" s="229">
        <f>ROUND(I271*H271,2)</f>
        <v>0</v>
      </c>
      <c r="BL271" s="19" t="s">
        <v>173</v>
      </c>
      <c r="BM271" s="228" t="s">
        <v>467</v>
      </c>
    </row>
    <row r="272" s="13" customFormat="1">
      <c r="A272" s="13"/>
      <c r="B272" s="230"/>
      <c r="C272" s="231"/>
      <c r="D272" s="232" t="s">
        <v>175</v>
      </c>
      <c r="E272" s="233" t="s">
        <v>32</v>
      </c>
      <c r="F272" s="234" t="s">
        <v>468</v>
      </c>
      <c r="G272" s="231"/>
      <c r="H272" s="235">
        <v>47.520000000000003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175</v>
      </c>
      <c r="AU272" s="241" t="s">
        <v>86</v>
      </c>
      <c r="AV272" s="13" t="s">
        <v>86</v>
      </c>
      <c r="AW272" s="13" t="s">
        <v>39</v>
      </c>
      <c r="AX272" s="13" t="s">
        <v>77</v>
      </c>
      <c r="AY272" s="241" t="s">
        <v>166</v>
      </c>
    </row>
    <row r="273" s="14" customFormat="1">
      <c r="A273" s="14"/>
      <c r="B273" s="242"/>
      <c r="C273" s="243"/>
      <c r="D273" s="232" t="s">
        <v>175</v>
      </c>
      <c r="E273" s="244" t="s">
        <v>32</v>
      </c>
      <c r="F273" s="245" t="s">
        <v>219</v>
      </c>
      <c r="G273" s="243"/>
      <c r="H273" s="246">
        <v>47.520000000000003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175</v>
      </c>
      <c r="AU273" s="252" t="s">
        <v>86</v>
      </c>
      <c r="AV273" s="14" t="s">
        <v>173</v>
      </c>
      <c r="AW273" s="14" t="s">
        <v>39</v>
      </c>
      <c r="AX273" s="14" t="s">
        <v>84</v>
      </c>
      <c r="AY273" s="252" t="s">
        <v>166</v>
      </c>
    </row>
    <row r="274" s="2" customFormat="1" ht="21.75" customHeight="1">
      <c r="A274" s="41"/>
      <c r="B274" s="42"/>
      <c r="C274" s="217" t="s">
        <v>469</v>
      </c>
      <c r="D274" s="217" t="s">
        <v>168</v>
      </c>
      <c r="E274" s="218" t="s">
        <v>470</v>
      </c>
      <c r="F274" s="219" t="s">
        <v>471</v>
      </c>
      <c r="G274" s="220" t="s">
        <v>171</v>
      </c>
      <c r="H274" s="221">
        <v>47.520000000000003</v>
      </c>
      <c r="I274" s="222"/>
      <c r="J274" s="223">
        <f>ROUND(I274*H274,2)</f>
        <v>0</v>
      </c>
      <c r="K274" s="219" t="s">
        <v>172</v>
      </c>
      <c r="L274" s="47"/>
      <c r="M274" s="224" t="s">
        <v>32</v>
      </c>
      <c r="N274" s="225" t="s">
        <v>48</v>
      </c>
      <c r="O274" s="87"/>
      <c r="P274" s="226">
        <f>O274*H274</f>
        <v>0</v>
      </c>
      <c r="Q274" s="226">
        <v>0.027300000000000001</v>
      </c>
      <c r="R274" s="226">
        <f>Q274*H274</f>
        <v>1.2972960000000002</v>
      </c>
      <c r="S274" s="226">
        <v>0</v>
      </c>
      <c r="T274" s="22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8" t="s">
        <v>173</v>
      </c>
      <c r="AT274" s="228" t="s">
        <v>168</v>
      </c>
      <c r="AU274" s="228" t="s">
        <v>86</v>
      </c>
      <c r="AY274" s="19" t="s">
        <v>166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9" t="s">
        <v>84</v>
      </c>
      <c r="BK274" s="229">
        <f>ROUND(I274*H274,2)</f>
        <v>0</v>
      </c>
      <c r="BL274" s="19" t="s">
        <v>173</v>
      </c>
      <c r="BM274" s="228" t="s">
        <v>472</v>
      </c>
    </row>
    <row r="275" s="13" customFormat="1">
      <c r="A275" s="13"/>
      <c r="B275" s="230"/>
      <c r="C275" s="231"/>
      <c r="D275" s="232" t="s">
        <v>175</v>
      </c>
      <c r="E275" s="233" t="s">
        <v>32</v>
      </c>
      <c r="F275" s="234" t="s">
        <v>468</v>
      </c>
      <c r="G275" s="231"/>
      <c r="H275" s="235">
        <v>47.520000000000003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175</v>
      </c>
      <c r="AU275" s="241" t="s">
        <v>86</v>
      </c>
      <c r="AV275" s="13" t="s">
        <v>86</v>
      </c>
      <c r="AW275" s="13" t="s">
        <v>39</v>
      </c>
      <c r="AX275" s="13" t="s">
        <v>84</v>
      </c>
      <c r="AY275" s="241" t="s">
        <v>166</v>
      </c>
    </row>
    <row r="276" s="2" customFormat="1">
      <c r="A276" s="41"/>
      <c r="B276" s="42"/>
      <c r="C276" s="217" t="s">
        <v>473</v>
      </c>
      <c r="D276" s="217" t="s">
        <v>168</v>
      </c>
      <c r="E276" s="218" t="s">
        <v>474</v>
      </c>
      <c r="F276" s="219" t="s">
        <v>475</v>
      </c>
      <c r="G276" s="220" t="s">
        <v>171</v>
      </c>
      <c r="H276" s="221">
        <v>395</v>
      </c>
      <c r="I276" s="222"/>
      <c r="J276" s="223">
        <f>ROUND(I276*H276,2)</f>
        <v>0</v>
      </c>
      <c r="K276" s="219" t="s">
        <v>172</v>
      </c>
      <c r="L276" s="47"/>
      <c r="M276" s="224" t="s">
        <v>32</v>
      </c>
      <c r="N276" s="225" t="s">
        <v>48</v>
      </c>
      <c r="O276" s="87"/>
      <c r="P276" s="226">
        <f>O276*H276</f>
        <v>0</v>
      </c>
      <c r="Q276" s="226">
        <v>0.0043800000000000002</v>
      </c>
      <c r="R276" s="226">
        <f>Q276*H276</f>
        <v>1.7301000000000002</v>
      </c>
      <c r="S276" s="226">
        <v>0</v>
      </c>
      <c r="T276" s="22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173</v>
      </c>
      <c r="AT276" s="228" t="s">
        <v>168</v>
      </c>
      <c r="AU276" s="228" t="s">
        <v>86</v>
      </c>
      <c r="AY276" s="19" t="s">
        <v>166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9" t="s">
        <v>84</v>
      </c>
      <c r="BK276" s="229">
        <f>ROUND(I276*H276,2)</f>
        <v>0</v>
      </c>
      <c r="BL276" s="19" t="s">
        <v>173</v>
      </c>
      <c r="BM276" s="228" t="s">
        <v>476</v>
      </c>
    </row>
    <row r="277" s="13" customFormat="1">
      <c r="A277" s="13"/>
      <c r="B277" s="230"/>
      <c r="C277" s="231"/>
      <c r="D277" s="232" t="s">
        <v>175</v>
      </c>
      <c r="E277" s="233" t="s">
        <v>32</v>
      </c>
      <c r="F277" s="234" t="s">
        <v>477</v>
      </c>
      <c r="G277" s="231"/>
      <c r="H277" s="235">
        <v>395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175</v>
      </c>
      <c r="AU277" s="241" t="s">
        <v>86</v>
      </c>
      <c r="AV277" s="13" t="s">
        <v>86</v>
      </c>
      <c r="AW277" s="13" t="s">
        <v>39</v>
      </c>
      <c r="AX277" s="13" t="s">
        <v>84</v>
      </c>
      <c r="AY277" s="241" t="s">
        <v>166</v>
      </c>
    </row>
    <row r="278" s="2" customFormat="1">
      <c r="A278" s="41"/>
      <c r="B278" s="42"/>
      <c r="C278" s="217" t="s">
        <v>478</v>
      </c>
      <c r="D278" s="217" t="s">
        <v>168</v>
      </c>
      <c r="E278" s="218" t="s">
        <v>479</v>
      </c>
      <c r="F278" s="219" t="s">
        <v>480</v>
      </c>
      <c r="G278" s="220" t="s">
        <v>182</v>
      </c>
      <c r="H278" s="221">
        <v>73.599999999999994</v>
      </c>
      <c r="I278" s="222"/>
      <c r="J278" s="223">
        <f>ROUND(I278*H278,2)</f>
        <v>0</v>
      </c>
      <c r="K278" s="219" t="s">
        <v>172</v>
      </c>
      <c r="L278" s="47"/>
      <c r="M278" s="224" t="s">
        <v>32</v>
      </c>
      <c r="N278" s="225" t="s">
        <v>48</v>
      </c>
      <c r="O278" s="87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8" t="s">
        <v>173</v>
      </c>
      <c r="AT278" s="228" t="s">
        <v>168</v>
      </c>
      <c r="AU278" s="228" t="s">
        <v>86</v>
      </c>
      <c r="AY278" s="19" t="s">
        <v>166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9" t="s">
        <v>84</v>
      </c>
      <c r="BK278" s="229">
        <f>ROUND(I278*H278,2)</f>
        <v>0</v>
      </c>
      <c r="BL278" s="19" t="s">
        <v>173</v>
      </c>
      <c r="BM278" s="228" t="s">
        <v>481</v>
      </c>
    </row>
    <row r="279" s="13" customFormat="1">
      <c r="A279" s="13"/>
      <c r="B279" s="230"/>
      <c r="C279" s="231"/>
      <c r="D279" s="232" t="s">
        <v>175</v>
      </c>
      <c r="E279" s="233" t="s">
        <v>32</v>
      </c>
      <c r="F279" s="234" t="s">
        <v>482</v>
      </c>
      <c r="G279" s="231"/>
      <c r="H279" s="235">
        <v>73.599999999999994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175</v>
      </c>
      <c r="AU279" s="241" t="s">
        <v>86</v>
      </c>
      <c r="AV279" s="13" t="s">
        <v>86</v>
      </c>
      <c r="AW279" s="13" t="s">
        <v>39</v>
      </c>
      <c r="AX279" s="13" t="s">
        <v>84</v>
      </c>
      <c r="AY279" s="241" t="s">
        <v>166</v>
      </c>
    </row>
    <row r="280" s="2" customFormat="1" ht="16.5" customHeight="1">
      <c r="A280" s="41"/>
      <c r="B280" s="42"/>
      <c r="C280" s="263" t="s">
        <v>483</v>
      </c>
      <c r="D280" s="263" t="s">
        <v>267</v>
      </c>
      <c r="E280" s="264" t="s">
        <v>484</v>
      </c>
      <c r="F280" s="265" t="s">
        <v>485</v>
      </c>
      <c r="G280" s="266" t="s">
        <v>182</v>
      </c>
      <c r="H280" s="267">
        <v>77.280000000000001</v>
      </c>
      <c r="I280" s="268"/>
      <c r="J280" s="269">
        <f>ROUND(I280*H280,2)</f>
        <v>0</v>
      </c>
      <c r="K280" s="265" t="s">
        <v>172</v>
      </c>
      <c r="L280" s="270"/>
      <c r="M280" s="271" t="s">
        <v>32</v>
      </c>
      <c r="N280" s="272" t="s">
        <v>48</v>
      </c>
      <c r="O280" s="87"/>
      <c r="P280" s="226">
        <f>O280*H280</f>
        <v>0</v>
      </c>
      <c r="Q280" s="226">
        <v>0.00010000000000000001</v>
      </c>
      <c r="R280" s="226">
        <f>Q280*H280</f>
        <v>0.0077280000000000005</v>
      </c>
      <c r="S280" s="226">
        <v>0</v>
      </c>
      <c r="T280" s="22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8" t="s">
        <v>202</v>
      </c>
      <c r="AT280" s="228" t="s">
        <v>267</v>
      </c>
      <c r="AU280" s="228" t="s">
        <v>86</v>
      </c>
      <c r="AY280" s="19" t="s">
        <v>166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9" t="s">
        <v>84</v>
      </c>
      <c r="BK280" s="229">
        <f>ROUND(I280*H280,2)</f>
        <v>0</v>
      </c>
      <c r="BL280" s="19" t="s">
        <v>173</v>
      </c>
      <c r="BM280" s="228" t="s">
        <v>486</v>
      </c>
    </row>
    <row r="281" s="13" customFormat="1">
      <c r="A281" s="13"/>
      <c r="B281" s="230"/>
      <c r="C281" s="231"/>
      <c r="D281" s="232" t="s">
        <v>175</v>
      </c>
      <c r="E281" s="231"/>
      <c r="F281" s="234" t="s">
        <v>487</v>
      </c>
      <c r="G281" s="231"/>
      <c r="H281" s="235">
        <v>77.280000000000001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175</v>
      </c>
      <c r="AU281" s="241" t="s">
        <v>86</v>
      </c>
      <c r="AV281" s="13" t="s">
        <v>86</v>
      </c>
      <c r="AW281" s="13" t="s">
        <v>4</v>
      </c>
      <c r="AX281" s="13" t="s">
        <v>84</v>
      </c>
      <c r="AY281" s="241" t="s">
        <v>166</v>
      </c>
    </row>
    <row r="282" s="2" customFormat="1">
      <c r="A282" s="41"/>
      <c r="B282" s="42"/>
      <c r="C282" s="217" t="s">
        <v>488</v>
      </c>
      <c r="D282" s="217" t="s">
        <v>168</v>
      </c>
      <c r="E282" s="218" t="s">
        <v>489</v>
      </c>
      <c r="F282" s="219" t="s">
        <v>490</v>
      </c>
      <c r="G282" s="220" t="s">
        <v>171</v>
      </c>
      <c r="H282" s="221">
        <v>132.44999999999999</v>
      </c>
      <c r="I282" s="222"/>
      <c r="J282" s="223">
        <f>ROUND(I282*H282,2)</f>
        <v>0</v>
      </c>
      <c r="K282" s="219" t="s">
        <v>172</v>
      </c>
      <c r="L282" s="47"/>
      <c r="M282" s="224" t="s">
        <v>32</v>
      </c>
      <c r="N282" s="225" t="s">
        <v>48</v>
      </c>
      <c r="O282" s="87"/>
      <c r="P282" s="226">
        <f>O282*H282</f>
        <v>0</v>
      </c>
      <c r="Q282" s="226">
        <v>0.0083499999999999998</v>
      </c>
      <c r="R282" s="226">
        <f>Q282*H282</f>
        <v>1.1059574999999999</v>
      </c>
      <c r="S282" s="226">
        <v>0</v>
      </c>
      <c r="T282" s="22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8" t="s">
        <v>173</v>
      </c>
      <c r="AT282" s="228" t="s">
        <v>168</v>
      </c>
      <c r="AU282" s="228" t="s">
        <v>86</v>
      </c>
      <c r="AY282" s="19" t="s">
        <v>166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9" t="s">
        <v>84</v>
      </c>
      <c r="BK282" s="229">
        <f>ROUND(I282*H282,2)</f>
        <v>0</v>
      </c>
      <c r="BL282" s="19" t="s">
        <v>173</v>
      </c>
      <c r="BM282" s="228" t="s">
        <v>491</v>
      </c>
    </row>
    <row r="283" s="13" customFormat="1">
      <c r="A283" s="13"/>
      <c r="B283" s="230"/>
      <c r="C283" s="231"/>
      <c r="D283" s="232" t="s">
        <v>175</v>
      </c>
      <c r="E283" s="233" t="s">
        <v>32</v>
      </c>
      <c r="F283" s="234" t="s">
        <v>492</v>
      </c>
      <c r="G283" s="231"/>
      <c r="H283" s="235">
        <v>132.44999999999999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175</v>
      </c>
      <c r="AU283" s="241" t="s">
        <v>86</v>
      </c>
      <c r="AV283" s="13" t="s">
        <v>86</v>
      </c>
      <c r="AW283" s="13" t="s">
        <v>39</v>
      </c>
      <c r="AX283" s="13" t="s">
        <v>84</v>
      </c>
      <c r="AY283" s="241" t="s">
        <v>166</v>
      </c>
    </row>
    <row r="284" s="2" customFormat="1" ht="16.5" customHeight="1">
      <c r="A284" s="41"/>
      <c r="B284" s="42"/>
      <c r="C284" s="263" t="s">
        <v>493</v>
      </c>
      <c r="D284" s="263" t="s">
        <v>267</v>
      </c>
      <c r="E284" s="264" t="s">
        <v>494</v>
      </c>
      <c r="F284" s="265" t="s">
        <v>495</v>
      </c>
      <c r="G284" s="266" t="s">
        <v>171</v>
      </c>
      <c r="H284" s="267">
        <v>139.07300000000001</v>
      </c>
      <c r="I284" s="268"/>
      <c r="J284" s="269">
        <f>ROUND(I284*H284,2)</f>
        <v>0</v>
      </c>
      <c r="K284" s="265" t="s">
        <v>172</v>
      </c>
      <c r="L284" s="270"/>
      <c r="M284" s="271" t="s">
        <v>32</v>
      </c>
      <c r="N284" s="272" t="s">
        <v>48</v>
      </c>
      <c r="O284" s="87"/>
      <c r="P284" s="226">
        <f>O284*H284</f>
        <v>0</v>
      </c>
      <c r="Q284" s="226">
        <v>0.00034000000000000002</v>
      </c>
      <c r="R284" s="226">
        <f>Q284*H284</f>
        <v>0.047284820000000005</v>
      </c>
      <c r="S284" s="226">
        <v>0</v>
      </c>
      <c r="T284" s="22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8" t="s">
        <v>202</v>
      </c>
      <c r="AT284" s="228" t="s">
        <v>267</v>
      </c>
      <c r="AU284" s="228" t="s">
        <v>86</v>
      </c>
      <c r="AY284" s="19" t="s">
        <v>166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9" t="s">
        <v>84</v>
      </c>
      <c r="BK284" s="229">
        <f>ROUND(I284*H284,2)</f>
        <v>0</v>
      </c>
      <c r="BL284" s="19" t="s">
        <v>173</v>
      </c>
      <c r="BM284" s="228" t="s">
        <v>496</v>
      </c>
    </row>
    <row r="285" s="13" customFormat="1">
      <c r="A285" s="13"/>
      <c r="B285" s="230"/>
      <c r="C285" s="231"/>
      <c r="D285" s="232" t="s">
        <v>175</v>
      </c>
      <c r="E285" s="231"/>
      <c r="F285" s="234" t="s">
        <v>497</v>
      </c>
      <c r="G285" s="231"/>
      <c r="H285" s="235">
        <v>139.07300000000001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175</v>
      </c>
      <c r="AU285" s="241" t="s">
        <v>86</v>
      </c>
      <c r="AV285" s="13" t="s">
        <v>86</v>
      </c>
      <c r="AW285" s="13" t="s">
        <v>4</v>
      </c>
      <c r="AX285" s="13" t="s">
        <v>84</v>
      </c>
      <c r="AY285" s="241" t="s">
        <v>166</v>
      </c>
    </row>
    <row r="286" s="2" customFormat="1">
      <c r="A286" s="41"/>
      <c r="B286" s="42"/>
      <c r="C286" s="217" t="s">
        <v>498</v>
      </c>
      <c r="D286" s="217" t="s">
        <v>168</v>
      </c>
      <c r="E286" s="218" t="s">
        <v>499</v>
      </c>
      <c r="F286" s="219" t="s">
        <v>500</v>
      </c>
      <c r="G286" s="220" t="s">
        <v>171</v>
      </c>
      <c r="H286" s="221">
        <v>758.11000000000001</v>
      </c>
      <c r="I286" s="222"/>
      <c r="J286" s="223">
        <f>ROUND(I286*H286,2)</f>
        <v>0</v>
      </c>
      <c r="K286" s="219" t="s">
        <v>172</v>
      </c>
      <c r="L286" s="47"/>
      <c r="M286" s="224" t="s">
        <v>32</v>
      </c>
      <c r="N286" s="225" t="s">
        <v>48</v>
      </c>
      <c r="O286" s="87"/>
      <c r="P286" s="226">
        <f>O286*H286</f>
        <v>0</v>
      </c>
      <c r="Q286" s="226">
        <v>0.0086</v>
      </c>
      <c r="R286" s="226">
        <f>Q286*H286</f>
        <v>6.5197460000000005</v>
      </c>
      <c r="S286" s="226">
        <v>0</v>
      </c>
      <c r="T286" s="22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8" t="s">
        <v>173</v>
      </c>
      <c r="AT286" s="228" t="s">
        <v>168</v>
      </c>
      <c r="AU286" s="228" t="s">
        <v>86</v>
      </c>
      <c r="AY286" s="19" t="s">
        <v>166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9" t="s">
        <v>84</v>
      </c>
      <c r="BK286" s="229">
        <f>ROUND(I286*H286,2)</f>
        <v>0</v>
      </c>
      <c r="BL286" s="19" t="s">
        <v>173</v>
      </c>
      <c r="BM286" s="228" t="s">
        <v>501</v>
      </c>
    </row>
    <row r="287" s="13" customFormat="1">
      <c r="A287" s="13"/>
      <c r="B287" s="230"/>
      <c r="C287" s="231"/>
      <c r="D287" s="232" t="s">
        <v>175</v>
      </c>
      <c r="E287" s="233" t="s">
        <v>32</v>
      </c>
      <c r="F287" s="234" t="s">
        <v>502</v>
      </c>
      <c r="G287" s="231"/>
      <c r="H287" s="235">
        <v>781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175</v>
      </c>
      <c r="AU287" s="241" t="s">
        <v>86</v>
      </c>
      <c r="AV287" s="13" t="s">
        <v>86</v>
      </c>
      <c r="AW287" s="13" t="s">
        <v>39</v>
      </c>
      <c r="AX287" s="13" t="s">
        <v>77</v>
      </c>
      <c r="AY287" s="241" t="s">
        <v>166</v>
      </c>
    </row>
    <row r="288" s="13" customFormat="1">
      <c r="A288" s="13"/>
      <c r="B288" s="230"/>
      <c r="C288" s="231"/>
      <c r="D288" s="232" t="s">
        <v>175</v>
      </c>
      <c r="E288" s="233" t="s">
        <v>32</v>
      </c>
      <c r="F288" s="234" t="s">
        <v>503</v>
      </c>
      <c r="G288" s="231"/>
      <c r="H288" s="235">
        <v>47.520000000000003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175</v>
      </c>
      <c r="AU288" s="241" t="s">
        <v>86</v>
      </c>
      <c r="AV288" s="13" t="s">
        <v>86</v>
      </c>
      <c r="AW288" s="13" t="s">
        <v>39</v>
      </c>
      <c r="AX288" s="13" t="s">
        <v>77</v>
      </c>
      <c r="AY288" s="241" t="s">
        <v>166</v>
      </c>
    </row>
    <row r="289" s="13" customFormat="1">
      <c r="A289" s="13"/>
      <c r="B289" s="230"/>
      <c r="C289" s="231"/>
      <c r="D289" s="232" t="s">
        <v>175</v>
      </c>
      <c r="E289" s="233" t="s">
        <v>32</v>
      </c>
      <c r="F289" s="234" t="s">
        <v>504</v>
      </c>
      <c r="G289" s="231"/>
      <c r="H289" s="235">
        <v>-70.409999999999997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175</v>
      </c>
      <c r="AU289" s="241" t="s">
        <v>86</v>
      </c>
      <c r="AV289" s="13" t="s">
        <v>86</v>
      </c>
      <c r="AW289" s="13" t="s">
        <v>39</v>
      </c>
      <c r="AX289" s="13" t="s">
        <v>77</v>
      </c>
      <c r="AY289" s="241" t="s">
        <v>166</v>
      </c>
    </row>
    <row r="290" s="14" customFormat="1">
      <c r="A290" s="14"/>
      <c r="B290" s="242"/>
      <c r="C290" s="243"/>
      <c r="D290" s="232" t="s">
        <v>175</v>
      </c>
      <c r="E290" s="244" t="s">
        <v>32</v>
      </c>
      <c r="F290" s="245" t="s">
        <v>219</v>
      </c>
      <c r="G290" s="243"/>
      <c r="H290" s="246">
        <v>758.11000000000001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175</v>
      </c>
      <c r="AU290" s="252" t="s">
        <v>86</v>
      </c>
      <c r="AV290" s="14" t="s">
        <v>173</v>
      </c>
      <c r="AW290" s="14" t="s">
        <v>39</v>
      </c>
      <c r="AX290" s="14" t="s">
        <v>84</v>
      </c>
      <c r="AY290" s="252" t="s">
        <v>166</v>
      </c>
    </row>
    <row r="291" s="2" customFormat="1" ht="16.5" customHeight="1">
      <c r="A291" s="41"/>
      <c r="B291" s="42"/>
      <c r="C291" s="263" t="s">
        <v>505</v>
      </c>
      <c r="D291" s="263" t="s">
        <v>267</v>
      </c>
      <c r="E291" s="264" t="s">
        <v>506</v>
      </c>
      <c r="F291" s="265" t="s">
        <v>507</v>
      </c>
      <c r="G291" s="266" t="s">
        <v>171</v>
      </c>
      <c r="H291" s="267">
        <v>746.12</v>
      </c>
      <c r="I291" s="268"/>
      <c r="J291" s="269">
        <f>ROUND(I291*H291,2)</f>
        <v>0</v>
      </c>
      <c r="K291" s="265" t="s">
        <v>172</v>
      </c>
      <c r="L291" s="270"/>
      <c r="M291" s="271" t="s">
        <v>32</v>
      </c>
      <c r="N291" s="272" t="s">
        <v>48</v>
      </c>
      <c r="O291" s="87"/>
      <c r="P291" s="226">
        <f>O291*H291</f>
        <v>0</v>
      </c>
      <c r="Q291" s="226">
        <v>0.0027200000000000002</v>
      </c>
      <c r="R291" s="226">
        <f>Q291*H291</f>
        <v>2.0294464000000003</v>
      </c>
      <c r="S291" s="226">
        <v>0</v>
      </c>
      <c r="T291" s="227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8" t="s">
        <v>202</v>
      </c>
      <c r="AT291" s="228" t="s">
        <v>267</v>
      </c>
      <c r="AU291" s="228" t="s">
        <v>86</v>
      </c>
      <c r="AY291" s="19" t="s">
        <v>166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9" t="s">
        <v>84</v>
      </c>
      <c r="BK291" s="229">
        <f>ROUND(I291*H291,2)</f>
        <v>0</v>
      </c>
      <c r="BL291" s="19" t="s">
        <v>173</v>
      </c>
      <c r="BM291" s="228" t="s">
        <v>508</v>
      </c>
    </row>
    <row r="292" s="13" customFormat="1">
      <c r="A292" s="13"/>
      <c r="B292" s="230"/>
      <c r="C292" s="231"/>
      <c r="D292" s="232" t="s">
        <v>175</v>
      </c>
      <c r="E292" s="233" t="s">
        <v>32</v>
      </c>
      <c r="F292" s="234" t="s">
        <v>504</v>
      </c>
      <c r="G292" s="231"/>
      <c r="H292" s="235">
        <v>-70.409999999999997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175</v>
      </c>
      <c r="AU292" s="241" t="s">
        <v>86</v>
      </c>
      <c r="AV292" s="13" t="s">
        <v>86</v>
      </c>
      <c r="AW292" s="13" t="s">
        <v>39</v>
      </c>
      <c r="AX292" s="13" t="s">
        <v>77</v>
      </c>
      <c r="AY292" s="241" t="s">
        <v>166</v>
      </c>
    </row>
    <row r="293" s="13" customFormat="1">
      <c r="A293" s="13"/>
      <c r="B293" s="230"/>
      <c r="C293" s="231"/>
      <c r="D293" s="232" t="s">
        <v>175</v>
      </c>
      <c r="E293" s="233" t="s">
        <v>32</v>
      </c>
      <c r="F293" s="234" t="s">
        <v>502</v>
      </c>
      <c r="G293" s="231"/>
      <c r="H293" s="235">
        <v>781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175</v>
      </c>
      <c r="AU293" s="241" t="s">
        <v>86</v>
      </c>
      <c r="AV293" s="13" t="s">
        <v>86</v>
      </c>
      <c r="AW293" s="13" t="s">
        <v>39</v>
      </c>
      <c r="AX293" s="13" t="s">
        <v>77</v>
      </c>
      <c r="AY293" s="241" t="s">
        <v>166</v>
      </c>
    </row>
    <row r="294" s="14" customFormat="1">
      <c r="A294" s="14"/>
      <c r="B294" s="242"/>
      <c r="C294" s="243"/>
      <c r="D294" s="232" t="s">
        <v>175</v>
      </c>
      <c r="E294" s="244" t="s">
        <v>32</v>
      </c>
      <c r="F294" s="245" t="s">
        <v>219</v>
      </c>
      <c r="G294" s="243"/>
      <c r="H294" s="246">
        <v>710.59000000000003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175</v>
      </c>
      <c r="AU294" s="252" t="s">
        <v>86</v>
      </c>
      <c r="AV294" s="14" t="s">
        <v>173</v>
      </c>
      <c r="AW294" s="14" t="s">
        <v>39</v>
      </c>
      <c r="AX294" s="14" t="s">
        <v>84</v>
      </c>
      <c r="AY294" s="252" t="s">
        <v>166</v>
      </c>
    </row>
    <row r="295" s="13" customFormat="1">
      <c r="A295" s="13"/>
      <c r="B295" s="230"/>
      <c r="C295" s="231"/>
      <c r="D295" s="232" t="s">
        <v>175</v>
      </c>
      <c r="E295" s="231"/>
      <c r="F295" s="234" t="s">
        <v>509</v>
      </c>
      <c r="G295" s="231"/>
      <c r="H295" s="235">
        <v>746.12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175</v>
      </c>
      <c r="AU295" s="241" t="s">
        <v>86</v>
      </c>
      <c r="AV295" s="13" t="s">
        <v>86</v>
      </c>
      <c r="AW295" s="13" t="s">
        <v>4</v>
      </c>
      <c r="AX295" s="13" t="s">
        <v>84</v>
      </c>
      <c r="AY295" s="241" t="s">
        <v>166</v>
      </c>
    </row>
    <row r="296" s="2" customFormat="1" ht="16.5" customHeight="1">
      <c r="A296" s="41"/>
      <c r="B296" s="42"/>
      <c r="C296" s="263" t="s">
        <v>510</v>
      </c>
      <c r="D296" s="263" t="s">
        <v>267</v>
      </c>
      <c r="E296" s="264" t="s">
        <v>511</v>
      </c>
      <c r="F296" s="265" t="s">
        <v>512</v>
      </c>
      <c r="G296" s="266" t="s">
        <v>171</v>
      </c>
      <c r="H296" s="267">
        <v>49.896000000000001</v>
      </c>
      <c r="I296" s="268"/>
      <c r="J296" s="269">
        <f>ROUND(I296*H296,2)</f>
        <v>0</v>
      </c>
      <c r="K296" s="265" t="s">
        <v>172</v>
      </c>
      <c r="L296" s="270"/>
      <c r="M296" s="271" t="s">
        <v>32</v>
      </c>
      <c r="N296" s="272" t="s">
        <v>48</v>
      </c>
      <c r="O296" s="87"/>
      <c r="P296" s="226">
        <f>O296*H296</f>
        <v>0</v>
      </c>
      <c r="Q296" s="226">
        <v>0.0047999999999999996</v>
      </c>
      <c r="R296" s="226">
        <f>Q296*H296</f>
        <v>0.23950079999999999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202</v>
      </c>
      <c r="AT296" s="228" t="s">
        <v>267</v>
      </c>
      <c r="AU296" s="228" t="s">
        <v>86</v>
      </c>
      <c r="AY296" s="19" t="s">
        <v>166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9" t="s">
        <v>84</v>
      </c>
      <c r="BK296" s="229">
        <f>ROUND(I296*H296,2)</f>
        <v>0</v>
      </c>
      <c r="BL296" s="19" t="s">
        <v>173</v>
      </c>
      <c r="BM296" s="228" t="s">
        <v>513</v>
      </c>
    </row>
    <row r="297" s="13" customFormat="1">
      <c r="A297" s="13"/>
      <c r="B297" s="230"/>
      <c r="C297" s="231"/>
      <c r="D297" s="232" t="s">
        <v>175</v>
      </c>
      <c r="E297" s="233" t="s">
        <v>32</v>
      </c>
      <c r="F297" s="234" t="s">
        <v>503</v>
      </c>
      <c r="G297" s="231"/>
      <c r="H297" s="235">
        <v>47.520000000000003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175</v>
      </c>
      <c r="AU297" s="241" t="s">
        <v>86</v>
      </c>
      <c r="AV297" s="13" t="s">
        <v>86</v>
      </c>
      <c r="AW297" s="13" t="s">
        <v>39</v>
      </c>
      <c r="AX297" s="13" t="s">
        <v>84</v>
      </c>
      <c r="AY297" s="241" t="s">
        <v>166</v>
      </c>
    </row>
    <row r="298" s="13" customFormat="1">
      <c r="A298" s="13"/>
      <c r="B298" s="230"/>
      <c r="C298" s="231"/>
      <c r="D298" s="232" t="s">
        <v>175</v>
      </c>
      <c r="E298" s="231"/>
      <c r="F298" s="234" t="s">
        <v>514</v>
      </c>
      <c r="G298" s="231"/>
      <c r="H298" s="235">
        <v>49.896000000000001</v>
      </c>
      <c r="I298" s="236"/>
      <c r="J298" s="231"/>
      <c r="K298" s="231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175</v>
      </c>
      <c r="AU298" s="241" t="s">
        <v>86</v>
      </c>
      <c r="AV298" s="13" t="s">
        <v>86</v>
      </c>
      <c r="AW298" s="13" t="s">
        <v>4</v>
      </c>
      <c r="AX298" s="13" t="s">
        <v>84</v>
      </c>
      <c r="AY298" s="241" t="s">
        <v>166</v>
      </c>
    </row>
    <row r="299" s="2" customFormat="1">
      <c r="A299" s="41"/>
      <c r="B299" s="42"/>
      <c r="C299" s="217" t="s">
        <v>515</v>
      </c>
      <c r="D299" s="217" t="s">
        <v>168</v>
      </c>
      <c r="E299" s="218" t="s">
        <v>516</v>
      </c>
      <c r="F299" s="219" t="s">
        <v>517</v>
      </c>
      <c r="G299" s="220" t="s">
        <v>171</v>
      </c>
      <c r="H299" s="221">
        <v>314</v>
      </c>
      <c r="I299" s="222"/>
      <c r="J299" s="223">
        <f>ROUND(I299*H299,2)</f>
        <v>0</v>
      </c>
      <c r="K299" s="219" t="s">
        <v>172</v>
      </c>
      <c r="L299" s="47"/>
      <c r="M299" s="224" t="s">
        <v>32</v>
      </c>
      <c r="N299" s="225" t="s">
        <v>48</v>
      </c>
      <c r="O299" s="87"/>
      <c r="P299" s="226">
        <f>O299*H299</f>
        <v>0</v>
      </c>
      <c r="Q299" s="226">
        <v>0.0086800000000000002</v>
      </c>
      <c r="R299" s="226">
        <f>Q299*H299</f>
        <v>2.7255199999999999</v>
      </c>
      <c r="S299" s="226">
        <v>0</v>
      </c>
      <c r="T299" s="22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8" t="s">
        <v>173</v>
      </c>
      <c r="AT299" s="228" t="s">
        <v>168</v>
      </c>
      <c r="AU299" s="228" t="s">
        <v>86</v>
      </c>
      <c r="AY299" s="19" t="s">
        <v>166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9" t="s">
        <v>84</v>
      </c>
      <c r="BK299" s="229">
        <f>ROUND(I299*H299,2)</f>
        <v>0</v>
      </c>
      <c r="BL299" s="19" t="s">
        <v>173</v>
      </c>
      <c r="BM299" s="228" t="s">
        <v>518</v>
      </c>
    </row>
    <row r="300" s="13" customFormat="1">
      <c r="A300" s="13"/>
      <c r="B300" s="230"/>
      <c r="C300" s="231"/>
      <c r="D300" s="232" t="s">
        <v>175</v>
      </c>
      <c r="E300" s="233" t="s">
        <v>32</v>
      </c>
      <c r="F300" s="234" t="s">
        <v>519</v>
      </c>
      <c r="G300" s="231"/>
      <c r="H300" s="235">
        <v>314</v>
      </c>
      <c r="I300" s="236"/>
      <c r="J300" s="231"/>
      <c r="K300" s="231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175</v>
      </c>
      <c r="AU300" s="241" t="s">
        <v>86</v>
      </c>
      <c r="AV300" s="13" t="s">
        <v>86</v>
      </c>
      <c r="AW300" s="13" t="s">
        <v>39</v>
      </c>
      <c r="AX300" s="13" t="s">
        <v>84</v>
      </c>
      <c r="AY300" s="241" t="s">
        <v>166</v>
      </c>
    </row>
    <row r="301" s="2" customFormat="1" ht="16.5" customHeight="1">
      <c r="A301" s="41"/>
      <c r="B301" s="42"/>
      <c r="C301" s="263" t="s">
        <v>520</v>
      </c>
      <c r="D301" s="263" t="s">
        <v>267</v>
      </c>
      <c r="E301" s="264" t="s">
        <v>521</v>
      </c>
      <c r="F301" s="265" t="s">
        <v>522</v>
      </c>
      <c r="G301" s="266" t="s">
        <v>171</v>
      </c>
      <c r="H301" s="267">
        <v>320.27999999999997</v>
      </c>
      <c r="I301" s="268"/>
      <c r="J301" s="269">
        <f>ROUND(I301*H301,2)</f>
        <v>0</v>
      </c>
      <c r="K301" s="265" t="s">
        <v>172</v>
      </c>
      <c r="L301" s="270"/>
      <c r="M301" s="271" t="s">
        <v>32</v>
      </c>
      <c r="N301" s="272" t="s">
        <v>48</v>
      </c>
      <c r="O301" s="87"/>
      <c r="P301" s="226">
        <f>O301*H301</f>
        <v>0</v>
      </c>
      <c r="Q301" s="226">
        <v>0.0030599999999999998</v>
      </c>
      <c r="R301" s="226">
        <f>Q301*H301</f>
        <v>0.98005679999999984</v>
      </c>
      <c r="S301" s="226">
        <v>0</v>
      </c>
      <c r="T301" s="227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8" t="s">
        <v>202</v>
      </c>
      <c r="AT301" s="228" t="s">
        <v>267</v>
      </c>
      <c r="AU301" s="228" t="s">
        <v>86</v>
      </c>
      <c r="AY301" s="19" t="s">
        <v>166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9" t="s">
        <v>84</v>
      </c>
      <c r="BK301" s="229">
        <f>ROUND(I301*H301,2)</f>
        <v>0</v>
      </c>
      <c r="BL301" s="19" t="s">
        <v>173</v>
      </c>
      <c r="BM301" s="228" t="s">
        <v>523</v>
      </c>
    </row>
    <row r="302" s="13" customFormat="1">
      <c r="A302" s="13"/>
      <c r="B302" s="230"/>
      <c r="C302" s="231"/>
      <c r="D302" s="232" t="s">
        <v>175</v>
      </c>
      <c r="E302" s="231"/>
      <c r="F302" s="234" t="s">
        <v>524</v>
      </c>
      <c r="G302" s="231"/>
      <c r="H302" s="235">
        <v>320.27999999999997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175</v>
      </c>
      <c r="AU302" s="241" t="s">
        <v>86</v>
      </c>
      <c r="AV302" s="13" t="s">
        <v>86</v>
      </c>
      <c r="AW302" s="13" t="s">
        <v>4</v>
      </c>
      <c r="AX302" s="13" t="s">
        <v>84</v>
      </c>
      <c r="AY302" s="241" t="s">
        <v>166</v>
      </c>
    </row>
    <row r="303" s="2" customFormat="1">
      <c r="A303" s="41"/>
      <c r="B303" s="42"/>
      <c r="C303" s="217" t="s">
        <v>525</v>
      </c>
      <c r="D303" s="217" t="s">
        <v>168</v>
      </c>
      <c r="E303" s="218" t="s">
        <v>526</v>
      </c>
      <c r="F303" s="219" t="s">
        <v>527</v>
      </c>
      <c r="G303" s="220" t="s">
        <v>171</v>
      </c>
      <c r="H303" s="221">
        <v>212.83000000000001</v>
      </c>
      <c r="I303" s="222"/>
      <c r="J303" s="223">
        <f>ROUND(I303*H303,2)</f>
        <v>0</v>
      </c>
      <c r="K303" s="219" t="s">
        <v>172</v>
      </c>
      <c r="L303" s="47"/>
      <c r="M303" s="224" t="s">
        <v>32</v>
      </c>
      <c r="N303" s="225" t="s">
        <v>48</v>
      </c>
      <c r="O303" s="87"/>
      <c r="P303" s="226">
        <f>O303*H303</f>
        <v>0</v>
      </c>
      <c r="Q303" s="226">
        <v>0.0095999999999999992</v>
      </c>
      <c r="R303" s="226">
        <f>Q303*H303</f>
        <v>2.0431680000000001</v>
      </c>
      <c r="S303" s="226">
        <v>0</v>
      </c>
      <c r="T303" s="22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8" t="s">
        <v>173</v>
      </c>
      <c r="AT303" s="228" t="s">
        <v>168</v>
      </c>
      <c r="AU303" s="228" t="s">
        <v>86</v>
      </c>
      <c r="AY303" s="19" t="s">
        <v>166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9" t="s">
        <v>84</v>
      </c>
      <c r="BK303" s="229">
        <f>ROUND(I303*H303,2)</f>
        <v>0</v>
      </c>
      <c r="BL303" s="19" t="s">
        <v>173</v>
      </c>
      <c r="BM303" s="228" t="s">
        <v>528</v>
      </c>
    </row>
    <row r="304" s="13" customFormat="1">
      <c r="A304" s="13"/>
      <c r="B304" s="230"/>
      <c r="C304" s="231"/>
      <c r="D304" s="232" t="s">
        <v>175</v>
      </c>
      <c r="E304" s="233" t="s">
        <v>32</v>
      </c>
      <c r="F304" s="234" t="s">
        <v>529</v>
      </c>
      <c r="G304" s="231"/>
      <c r="H304" s="235">
        <v>72.5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175</v>
      </c>
      <c r="AU304" s="241" t="s">
        <v>86</v>
      </c>
      <c r="AV304" s="13" t="s">
        <v>86</v>
      </c>
      <c r="AW304" s="13" t="s">
        <v>39</v>
      </c>
      <c r="AX304" s="13" t="s">
        <v>77</v>
      </c>
      <c r="AY304" s="241" t="s">
        <v>166</v>
      </c>
    </row>
    <row r="305" s="13" customFormat="1">
      <c r="A305" s="13"/>
      <c r="B305" s="230"/>
      <c r="C305" s="231"/>
      <c r="D305" s="232" t="s">
        <v>175</v>
      </c>
      <c r="E305" s="233" t="s">
        <v>32</v>
      </c>
      <c r="F305" s="234" t="s">
        <v>530</v>
      </c>
      <c r="G305" s="231"/>
      <c r="H305" s="235">
        <v>68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175</v>
      </c>
      <c r="AU305" s="241" t="s">
        <v>86</v>
      </c>
      <c r="AV305" s="13" t="s">
        <v>86</v>
      </c>
      <c r="AW305" s="13" t="s">
        <v>39</v>
      </c>
      <c r="AX305" s="13" t="s">
        <v>77</v>
      </c>
      <c r="AY305" s="241" t="s">
        <v>166</v>
      </c>
    </row>
    <row r="306" s="13" customFormat="1">
      <c r="A306" s="13"/>
      <c r="B306" s="230"/>
      <c r="C306" s="231"/>
      <c r="D306" s="232" t="s">
        <v>175</v>
      </c>
      <c r="E306" s="233" t="s">
        <v>32</v>
      </c>
      <c r="F306" s="234" t="s">
        <v>531</v>
      </c>
      <c r="G306" s="231"/>
      <c r="H306" s="235">
        <v>1.9199999999999999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175</v>
      </c>
      <c r="AU306" s="241" t="s">
        <v>86</v>
      </c>
      <c r="AV306" s="13" t="s">
        <v>86</v>
      </c>
      <c r="AW306" s="13" t="s">
        <v>39</v>
      </c>
      <c r="AX306" s="13" t="s">
        <v>77</v>
      </c>
      <c r="AY306" s="241" t="s">
        <v>166</v>
      </c>
    </row>
    <row r="307" s="13" customFormat="1">
      <c r="A307" s="13"/>
      <c r="B307" s="230"/>
      <c r="C307" s="231"/>
      <c r="D307" s="232" t="s">
        <v>175</v>
      </c>
      <c r="E307" s="233" t="s">
        <v>32</v>
      </c>
      <c r="F307" s="234" t="s">
        <v>532</v>
      </c>
      <c r="G307" s="231"/>
      <c r="H307" s="235">
        <v>70.409999999999997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175</v>
      </c>
      <c r="AU307" s="241" t="s">
        <v>86</v>
      </c>
      <c r="AV307" s="13" t="s">
        <v>86</v>
      </c>
      <c r="AW307" s="13" t="s">
        <v>39</v>
      </c>
      <c r="AX307" s="13" t="s">
        <v>77</v>
      </c>
      <c r="AY307" s="241" t="s">
        <v>166</v>
      </c>
    </row>
    <row r="308" s="14" customFormat="1">
      <c r="A308" s="14"/>
      <c r="B308" s="242"/>
      <c r="C308" s="243"/>
      <c r="D308" s="232" t="s">
        <v>175</v>
      </c>
      <c r="E308" s="244" t="s">
        <v>32</v>
      </c>
      <c r="F308" s="245" t="s">
        <v>219</v>
      </c>
      <c r="G308" s="243"/>
      <c r="H308" s="246">
        <v>212.82999999999998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175</v>
      </c>
      <c r="AU308" s="252" t="s">
        <v>86</v>
      </c>
      <c r="AV308" s="14" t="s">
        <v>173</v>
      </c>
      <c r="AW308" s="14" t="s">
        <v>39</v>
      </c>
      <c r="AX308" s="14" t="s">
        <v>84</v>
      </c>
      <c r="AY308" s="252" t="s">
        <v>166</v>
      </c>
    </row>
    <row r="309" s="2" customFormat="1" ht="16.5" customHeight="1">
      <c r="A309" s="41"/>
      <c r="B309" s="42"/>
      <c r="C309" s="263" t="s">
        <v>533</v>
      </c>
      <c r="D309" s="263" t="s">
        <v>267</v>
      </c>
      <c r="E309" s="264" t="s">
        <v>534</v>
      </c>
      <c r="F309" s="265" t="s">
        <v>535</v>
      </c>
      <c r="G309" s="266" t="s">
        <v>171</v>
      </c>
      <c r="H309" s="267">
        <v>2.0739999999999998</v>
      </c>
      <c r="I309" s="268"/>
      <c r="J309" s="269">
        <f>ROUND(I309*H309,2)</f>
        <v>0</v>
      </c>
      <c r="K309" s="265" t="s">
        <v>172</v>
      </c>
      <c r="L309" s="270"/>
      <c r="M309" s="271" t="s">
        <v>32</v>
      </c>
      <c r="N309" s="272" t="s">
        <v>48</v>
      </c>
      <c r="O309" s="87"/>
      <c r="P309" s="226">
        <f>O309*H309</f>
        <v>0</v>
      </c>
      <c r="Q309" s="226">
        <v>0.0047999999999999996</v>
      </c>
      <c r="R309" s="226">
        <f>Q309*H309</f>
        <v>0.0099551999999999991</v>
      </c>
      <c r="S309" s="226">
        <v>0</v>
      </c>
      <c r="T309" s="22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8" t="s">
        <v>202</v>
      </c>
      <c r="AT309" s="228" t="s">
        <v>267</v>
      </c>
      <c r="AU309" s="228" t="s">
        <v>86</v>
      </c>
      <c r="AY309" s="19" t="s">
        <v>166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9" t="s">
        <v>84</v>
      </c>
      <c r="BK309" s="229">
        <f>ROUND(I309*H309,2)</f>
        <v>0</v>
      </c>
      <c r="BL309" s="19" t="s">
        <v>173</v>
      </c>
      <c r="BM309" s="228" t="s">
        <v>536</v>
      </c>
    </row>
    <row r="310" s="13" customFormat="1">
      <c r="A310" s="13"/>
      <c r="B310" s="230"/>
      <c r="C310" s="231"/>
      <c r="D310" s="232" t="s">
        <v>175</v>
      </c>
      <c r="E310" s="231"/>
      <c r="F310" s="234" t="s">
        <v>537</v>
      </c>
      <c r="G310" s="231"/>
      <c r="H310" s="235">
        <v>2.0739999999999998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175</v>
      </c>
      <c r="AU310" s="241" t="s">
        <v>86</v>
      </c>
      <c r="AV310" s="13" t="s">
        <v>86</v>
      </c>
      <c r="AW310" s="13" t="s">
        <v>4</v>
      </c>
      <c r="AX310" s="13" t="s">
        <v>84</v>
      </c>
      <c r="AY310" s="241" t="s">
        <v>166</v>
      </c>
    </row>
    <row r="311" s="2" customFormat="1" ht="16.5" customHeight="1">
      <c r="A311" s="41"/>
      <c r="B311" s="42"/>
      <c r="C311" s="263" t="s">
        <v>538</v>
      </c>
      <c r="D311" s="263" t="s">
        <v>267</v>
      </c>
      <c r="E311" s="264" t="s">
        <v>539</v>
      </c>
      <c r="F311" s="265" t="s">
        <v>540</v>
      </c>
      <c r="G311" s="266" t="s">
        <v>171</v>
      </c>
      <c r="H311" s="267">
        <v>76.125</v>
      </c>
      <c r="I311" s="268"/>
      <c r="J311" s="269">
        <f>ROUND(I311*H311,2)</f>
        <v>0</v>
      </c>
      <c r="K311" s="265" t="s">
        <v>172</v>
      </c>
      <c r="L311" s="270"/>
      <c r="M311" s="271" t="s">
        <v>32</v>
      </c>
      <c r="N311" s="272" t="s">
        <v>48</v>
      </c>
      <c r="O311" s="87"/>
      <c r="P311" s="226">
        <f>O311*H311</f>
        <v>0</v>
      </c>
      <c r="Q311" s="226">
        <v>0.017999999999999999</v>
      </c>
      <c r="R311" s="226">
        <f>Q311*H311</f>
        <v>1.37025</v>
      </c>
      <c r="S311" s="226">
        <v>0</v>
      </c>
      <c r="T311" s="22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8" t="s">
        <v>202</v>
      </c>
      <c r="AT311" s="228" t="s">
        <v>267</v>
      </c>
      <c r="AU311" s="228" t="s">
        <v>86</v>
      </c>
      <c r="AY311" s="19" t="s">
        <v>166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9" t="s">
        <v>84</v>
      </c>
      <c r="BK311" s="229">
        <f>ROUND(I311*H311,2)</f>
        <v>0</v>
      </c>
      <c r="BL311" s="19" t="s">
        <v>173</v>
      </c>
      <c r="BM311" s="228" t="s">
        <v>541</v>
      </c>
    </row>
    <row r="312" s="13" customFormat="1">
      <c r="A312" s="13"/>
      <c r="B312" s="230"/>
      <c r="C312" s="231"/>
      <c r="D312" s="232" t="s">
        <v>175</v>
      </c>
      <c r="E312" s="231"/>
      <c r="F312" s="234" t="s">
        <v>542</v>
      </c>
      <c r="G312" s="231"/>
      <c r="H312" s="235">
        <v>76.125</v>
      </c>
      <c r="I312" s="236"/>
      <c r="J312" s="231"/>
      <c r="K312" s="231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175</v>
      </c>
      <c r="AU312" s="241" t="s">
        <v>86</v>
      </c>
      <c r="AV312" s="13" t="s">
        <v>86</v>
      </c>
      <c r="AW312" s="13" t="s">
        <v>4</v>
      </c>
      <c r="AX312" s="13" t="s">
        <v>84</v>
      </c>
      <c r="AY312" s="241" t="s">
        <v>166</v>
      </c>
    </row>
    <row r="313" s="2" customFormat="1" ht="16.5" customHeight="1">
      <c r="A313" s="41"/>
      <c r="B313" s="42"/>
      <c r="C313" s="263" t="s">
        <v>543</v>
      </c>
      <c r="D313" s="263" t="s">
        <v>267</v>
      </c>
      <c r="E313" s="264" t="s">
        <v>544</v>
      </c>
      <c r="F313" s="265" t="s">
        <v>545</v>
      </c>
      <c r="G313" s="266" t="s">
        <v>171</v>
      </c>
      <c r="H313" s="267">
        <v>145.33099999999999</v>
      </c>
      <c r="I313" s="268"/>
      <c r="J313" s="269">
        <f>ROUND(I313*H313,2)</f>
        <v>0</v>
      </c>
      <c r="K313" s="265" t="s">
        <v>32</v>
      </c>
      <c r="L313" s="270"/>
      <c r="M313" s="271" t="s">
        <v>32</v>
      </c>
      <c r="N313" s="272" t="s">
        <v>48</v>
      </c>
      <c r="O313" s="87"/>
      <c r="P313" s="226">
        <f>O313*H313</f>
        <v>0</v>
      </c>
      <c r="Q313" s="226">
        <v>0.017999999999999999</v>
      </c>
      <c r="R313" s="226">
        <f>Q313*H313</f>
        <v>2.6159579999999996</v>
      </c>
      <c r="S313" s="226">
        <v>0</v>
      </c>
      <c r="T313" s="22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8" t="s">
        <v>202</v>
      </c>
      <c r="AT313" s="228" t="s">
        <v>267</v>
      </c>
      <c r="AU313" s="228" t="s">
        <v>86</v>
      </c>
      <c r="AY313" s="19" t="s">
        <v>166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9" t="s">
        <v>84</v>
      </c>
      <c r="BK313" s="229">
        <f>ROUND(I313*H313,2)</f>
        <v>0</v>
      </c>
      <c r="BL313" s="19" t="s">
        <v>173</v>
      </c>
      <c r="BM313" s="228" t="s">
        <v>546</v>
      </c>
    </row>
    <row r="314" s="13" customFormat="1">
      <c r="A314" s="13"/>
      <c r="B314" s="230"/>
      <c r="C314" s="231"/>
      <c r="D314" s="232" t="s">
        <v>175</v>
      </c>
      <c r="E314" s="233" t="s">
        <v>32</v>
      </c>
      <c r="F314" s="234" t="s">
        <v>530</v>
      </c>
      <c r="G314" s="231"/>
      <c r="H314" s="235">
        <v>68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175</v>
      </c>
      <c r="AU314" s="241" t="s">
        <v>86</v>
      </c>
      <c r="AV314" s="13" t="s">
        <v>86</v>
      </c>
      <c r="AW314" s="13" t="s">
        <v>39</v>
      </c>
      <c r="AX314" s="13" t="s">
        <v>77</v>
      </c>
      <c r="AY314" s="241" t="s">
        <v>166</v>
      </c>
    </row>
    <row r="315" s="13" customFormat="1">
      <c r="A315" s="13"/>
      <c r="B315" s="230"/>
      <c r="C315" s="231"/>
      <c r="D315" s="232" t="s">
        <v>175</v>
      </c>
      <c r="E315" s="233" t="s">
        <v>32</v>
      </c>
      <c r="F315" s="234" t="s">
        <v>532</v>
      </c>
      <c r="G315" s="231"/>
      <c r="H315" s="235">
        <v>70.409999999999997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175</v>
      </c>
      <c r="AU315" s="241" t="s">
        <v>86</v>
      </c>
      <c r="AV315" s="13" t="s">
        <v>86</v>
      </c>
      <c r="AW315" s="13" t="s">
        <v>39</v>
      </c>
      <c r="AX315" s="13" t="s">
        <v>77</v>
      </c>
      <c r="AY315" s="241" t="s">
        <v>166</v>
      </c>
    </row>
    <row r="316" s="14" customFormat="1">
      <c r="A316" s="14"/>
      <c r="B316" s="242"/>
      <c r="C316" s="243"/>
      <c r="D316" s="232" t="s">
        <v>175</v>
      </c>
      <c r="E316" s="244" t="s">
        <v>32</v>
      </c>
      <c r="F316" s="245" t="s">
        <v>219</v>
      </c>
      <c r="G316" s="243"/>
      <c r="H316" s="246">
        <v>138.41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175</v>
      </c>
      <c r="AU316" s="252" t="s">
        <v>86</v>
      </c>
      <c r="AV316" s="14" t="s">
        <v>173</v>
      </c>
      <c r="AW316" s="14" t="s">
        <v>39</v>
      </c>
      <c r="AX316" s="14" t="s">
        <v>84</v>
      </c>
      <c r="AY316" s="252" t="s">
        <v>166</v>
      </c>
    </row>
    <row r="317" s="13" customFormat="1">
      <c r="A317" s="13"/>
      <c r="B317" s="230"/>
      <c r="C317" s="231"/>
      <c r="D317" s="232" t="s">
        <v>175</v>
      </c>
      <c r="E317" s="231"/>
      <c r="F317" s="234" t="s">
        <v>547</v>
      </c>
      <c r="G317" s="231"/>
      <c r="H317" s="235">
        <v>145.33099999999999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175</v>
      </c>
      <c r="AU317" s="241" t="s">
        <v>86</v>
      </c>
      <c r="AV317" s="13" t="s">
        <v>86</v>
      </c>
      <c r="AW317" s="13" t="s">
        <v>4</v>
      </c>
      <c r="AX317" s="13" t="s">
        <v>84</v>
      </c>
      <c r="AY317" s="241" t="s">
        <v>166</v>
      </c>
    </row>
    <row r="318" s="2" customFormat="1">
      <c r="A318" s="41"/>
      <c r="B318" s="42"/>
      <c r="C318" s="217" t="s">
        <v>548</v>
      </c>
      <c r="D318" s="217" t="s">
        <v>168</v>
      </c>
      <c r="E318" s="218" t="s">
        <v>549</v>
      </c>
      <c r="F318" s="219" t="s">
        <v>550</v>
      </c>
      <c r="G318" s="220" t="s">
        <v>171</v>
      </c>
      <c r="H318" s="221">
        <v>19</v>
      </c>
      <c r="I318" s="222"/>
      <c r="J318" s="223">
        <f>ROUND(I318*H318,2)</f>
        <v>0</v>
      </c>
      <c r="K318" s="219" t="s">
        <v>172</v>
      </c>
      <c r="L318" s="47"/>
      <c r="M318" s="224" t="s">
        <v>32</v>
      </c>
      <c r="N318" s="225" t="s">
        <v>48</v>
      </c>
      <c r="O318" s="87"/>
      <c r="P318" s="226">
        <f>O318*H318</f>
        <v>0</v>
      </c>
      <c r="Q318" s="226">
        <v>0.0094999999999999998</v>
      </c>
      <c r="R318" s="226">
        <f>Q318*H318</f>
        <v>0.18049999999999999</v>
      </c>
      <c r="S318" s="226">
        <v>0</v>
      </c>
      <c r="T318" s="22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8" t="s">
        <v>173</v>
      </c>
      <c r="AT318" s="228" t="s">
        <v>168</v>
      </c>
      <c r="AU318" s="228" t="s">
        <v>86</v>
      </c>
      <c r="AY318" s="19" t="s">
        <v>166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9" t="s">
        <v>84</v>
      </c>
      <c r="BK318" s="229">
        <f>ROUND(I318*H318,2)</f>
        <v>0</v>
      </c>
      <c r="BL318" s="19" t="s">
        <v>173</v>
      </c>
      <c r="BM318" s="228" t="s">
        <v>551</v>
      </c>
    </row>
    <row r="319" s="13" customFormat="1">
      <c r="A319" s="13"/>
      <c r="B319" s="230"/>
      <c r="C319" s="231"/>
      <c r="D319" s="232" t="s">
        <v>175</v>
      </c>
      <c r="E319" s="233" t="s">
        <v>32</v>
      </c>
      <c r="F319" s="234" t="s">
        <v>552</v>
      </c>
      <c r="G319" s="231"/>
      <c r="H319" s="235">
        <v>19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175</v>
      </c>
      <c r="AU319" s="241" t="s">
        <v>86</v>
      </c>
      <c r="AV319" s="13" t="s">
        <v>86</v>
      </c>
      <c r="AW319" s="13" t="s">
        <v>39</v>
      </c>
      <c r="AX319" s="13" t="s">
        <v>84</v>
      </c>
      <c r="AY319" s="241" t="s">
        <v>166</v>
      </c>
    </row>
    <row r="320" s="2" customFormat="1" ht="16.5" customHeight="1">
      <c r="A320" s="41"/>
      <c r="B320" s="42"/>
      <c r="C320" s="263" t="s">
        <v>553</v>
      </c>
      <c r="D320" s="263" t="s">
        <v>267</v>
      </c>
      <c r="E320" s="264" t="s">
        <v>554</v>
      </c>
      <c r="F320" s="265" t="s">
        <v>555</v>
      </c>
      <c r="G320" s="266" t="s">
        <v>171</v>
      </c>
      <c r="H320" s="267">
        <v>19.949999999999999</v>
      </c>
      <c r="I320" s="268"/>
      <c r="J320" s="269">
        <f>ROUND(I320*H320,2)</f>
        <v>0</v>
      </c>
      <c r="K320" s="265" t="s">
        <v>32</v>
      </c>
      <c r="L320" s="270"/>
      <c r="M320" s="271" t="s">
        <v>32</v>
      </c>
      <c r="N320" s="272" t="s">
        <v>48</v>
      </c>
      <c r="O320" s="87"/>
      <c r="P320" s="226">
        <f>O320*H320</f>
        <v>0</v>
      </c>
      <c r="Q320" s="226">
        <v>0.017999999999999999</v>
      </c>
      <c r="R320" s="226">
        <f>Q320*H320</f>
        <v>0.35909999999999997</v>
      </c>
      <c r="S320" s="226">
        <v>0</v>
      </c>
      <c r="T320" s="22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8" t="s">
        <v>202</v>
      </c>
      <c r="AT320" s="228" t="s">
        <v>267</v>
      </c>
      <c r="AU320" s="228" t="s">
        <v>86</v>
      </c>
      <c r="AY320" s="19" t="s">
        <v>166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9" t="s">
        <v>84</v>
      </c>
      <c r="BK320" s="229">
        <f>ROUND(I320*H320,2)</f>
        <v>0</v>
      </c>
      <c r="BL320" s="19" t="s">
        <v>173</v>
      </c>
      <c r="BM320" s="228" t="s">
        <v>556</v>
      </c>
    </row>
    <row r="321" s="13" customFormat="1">
      <c r="A321" s="13"/>
      <c r="B321" s="230"/>
      <c r="C321" s="231"/>
      <c r="D321" s="232" t="s">
        <v>175</v>
      </c>
      <c r="E321" s="233" t="s">
        <v>32</v>
      </c>
      <c r="F321" s="234" t="s">
        <v>552</v>
      </c>
      <c r="G321" s="231"/>
      <c r="H321" s="235">
        <v>19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175</v>
      </c>
      <c r="AU321" s="241" t="s">
        <v>86</v>
      </c>
      <c r="AV321" s="13" t="s">
        <v>86</v>
      </c>
      <c r="AW321" s="13" t="s">
        <v>39</v>
      </c>
      <c r="AX321" s="13" t="s">
        <v>84</v>
      </c>
      <c r="AY321" s="241" t="s">
        <v>166</v>
      </c>
    </row>
    <row r="322" s="13" customFormat="1">
      <c r="A322" s="13"/>
      <c r="B322" s="230"/>
      <c r="C322" s="231"/>
      <c r="D322" s="232" t="s">
        <v>175</v>
      </c>
      <c r="E322" s="231"/>
      <c r="F322" s="234" t="s">
        <v>557</v>
      </c>
      <c r="G322" s="231"/>
      <c r="H322" s="235">
        <v>19.949999999999999</v>
      </c>
      <c r="I322" s="236"/>
      <c r="J322" s="231"/>
      <c r="K322" s="231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175</v>
      </c>
      <c r="AU322" s="241" t="s">
        <v>86</v>
      </c>
      <c r="AV322" s="13" t="s">
        <v>86</v>
      </c>
      <c r="AW322" s="13" t="s">
        <v>4</v>
      </c>
      <c r="AX322" s="13" t="s">
        <v>84</v>
      </c>
      <c r="AY322" s="241" t="s">
        <v>166</v>
      </c>
    </row>
    <row r="323" s="2" customFormat="1" ht="33" customHeight="1">
      <c r="A323" s="41"/>
      <c r="B323" s="42"/>
      <c r="C323" s="217" t="s">
        <v>558</v>
      </c>
      <c r="D323" s="217" t="s">
        <v>168</v>
      </c>
      <c r="E323" s="218" t="s">
        <v>559</v>
      </c>
      <c r="F323" s="219" t="s">
        <v>560</v>
      </c>
      <c r="G323" s="220" t="s">
        <v>182</v>
      </c>
      <c r="H323" s="221">
        <v>177.05600000000001</v>
      </c>
      <c r="I323" s="222"/>
      <c r="J323" s="223">
        <f>ROUND(I323*H323,2)</f>
        <v>0</v>
      </c>
      <c r="K323" s="219" t="s">
        <v>172</v>
      </c>
      <c r="L323" s="47"/>
      <c r="M323" s="224" t="s">
        <v>32</v>
      </c>
      <c r="N323" s="225" t="s">
        <v>48</v>
      </c>
      <c r="O323" s="87"/>
      <c r="P323" s="226">
        <f>O323*H323</f>
        <v>0</v>
      </c>
      <c r="Q323" s="226">
        <v>0.0033899999999999998</v>
      </c>
      <c r="R323" s="226">
        <f>Q323*H323</f>
        <v>0.60021983999999995</v>
      </c>
      <c r="S323" s="226">
        <v>0</v>
      </c>
      <c r="T323" s="22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8" t="s">
        <v>173</v>
      </c>
      <c r="AT323" s="228" t="s">
        <v>168</v>
      </c>
      <c r="AU323" s="228" t="s">
        <v>86</v>
      </c>
      <c r="AY323" s="19" t="s">
        <v>166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9" t="s">
        <v>84</v>
      </c>
      <c r="BK323" s="229">
        <f>ROUND(I323*H323,2)</f>
        <v>0</v>
      </c>
      <c r="BL323" s="19" t="s">
        <v>173</v>
      </c>
      <c r="BM323" s="228" t="s">
        <v>561</v>
      </c>
    </row>
    <row r="324" s="2" customFormat="1">
      <c r="A324" s="41"/>
      <c r="B324" s="42"/>
      <c r="C324" s="43"/>
      <c r="D324" s="232" t="s">
        <v>308</v>
      </c>
      <c r="E324" s="43"/>
      <c r="F324" s="273" t="s">
        <v>562</v>
      </c>
      <c r="G324" s="43"/>
      <c r="H324" s="43"/>
      <c r="I324" s="274"/>
      <c r="J324" s="43"/>
      <c r="K324" s="43"/>
      <c r="L324" s="47"/>
      <c r="M324" s="275"/>
      <c r="N324" s="276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19" t="s">
        <v>308</v>
      </c>
      <c r="AU324" s="19" t="s">
        <v>86</v>
      </c>
    </row>
    <row r="325" s="15" customFormat="1">
      <c r="A325" s="15"/>
      <c r="B325" s="253"/>
      <c r="C325" s="254"/>
      <c r="D325" s="232" t="s">
        <v>175</v>
      </c>
      <c r="E325" s="255" t="s">
        <v>32</v>
      </c>
      <c r="F325" s="256" t="s">
        <v>563</v>
      </c>
      <c r="G325" s="254"/>
      <c r="H325" s="255" t="s">
        <v>32</v>
      </c>
      <c r="I325" s="257"/>
      <c r="J325" s="254"/>
      <c r="K325" s="254"/>
      <c r="L325" s="258"/>
      <c r="M325" s="259"/>
      <c r="N325" s="260"/>
      <c r="O325" s="260"/>
      <c r="P325" s="260"/>
      <c r="Q325" s="260"/>
      <c r="R325" s="260"/>
      <c r="S325" s="260"/>
      <c r="T325" s="26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2" t="s">
        <v>175</v>
      </c>
      <c r="AU325" s="262" t="s">
        <v>86</v>
      </c>
      <c r="AV325" s="15" t="s">
        <v>84</v>
      </c>
      <c r="AW325" s="15" t="s">
        <v>39</v>
      </c>
      <c r="AX325" s="15" t="s">
        <v>77</v>
      </c>
      <c r="AY325" s="262" t="s">
        <v>166</v>
      </c>
    </row>
    <row r="326" s="13" customFormat="1">
      <c r="A326" s="13"/>
      <c r="B326" s="230"/>
      <c r="C326" s="231"/>
      <c r="D326" s="232" t="s">
        <v>175</v>
      </c>
      <c r="E326" s="233" t="s">
        <v>32</v>
      </c>
      <c r="F326" s="234" t="s">
        <v>564</v>
      </c>
      <c r="G326" s="231"/>
      <c r="H326" s="235">
        <v>155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175</v>
      </c>
      <c r="AU326" s="241" t="s">
        <v>86</v>
      </c>
      <c r="AV326" s="13" t="s">
        <v>86</v>
      </c>
      <c r="AW326" s="13" t="s">
        <v>39</v>
      </c>
      <c r="AX326" s="13" t="s">
        <v>77</v>
      </c>
      <c r="AY326" s="241" t="s">
        <v>166</v>
      </c>
    </row>
    <row r="327" s="13" customFormat="1">
      <c r="A327" s="13"/>
      <c r="B327" s="230"/>
      <c r="C327" s="231"/>
      <c r="D327" s="232" t="s">
        <v>175</v>
      </c>
      <c r="E327" s="233" t="s">
        <v>32</v>
      </c>
      <c r="F327" s="234" t="s">
        <v>565</v>
      </c>
      <c r="G327" s="231"/>
      <c r="H327" s="235">
        <v>9.5999999999999996</v>
      </c>
      <c r="I327" s="236"/>
      <c r="J327" s="231"/>
      <c r="K327" s="231"/>
      <c r="L327" s="237"/>
      <c r="M327" s="238"/>
      <c r="N327" s="239"/>
      <c r="O327" s="239"/>
      <c r="P327" s="239"/>
      <c r="Q327" s="239"/>
      <c r="R327" s="239"/>
      <c r="S327" s="239"/>
      <c r="T327" s="24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1" t="s">
        <v>175</v>
      </c>
      <c r="AU327" s="241" t="s">
        <v>86</v>
      </c>
      <c r="AV327" s="13" t="s">
        <v>86</v>
      </c>
      <c r="AW327" s="13" t="s">
        <v>39</v>
      </c>
      <c r="AX327" s="13" t="s">
        <v>77</v>
      </c>
      <c r="AY327" s="241" t="s">
        <v>166</v>
      </c>
    </row>
    <row r="328" s="15" customFormat="1">
      <c r="A328" s="15"/>
      <c r="B328" s="253"/>
      <c r="C328" s="254"/>
      <c r="D328" s="232" t="s">
        <v>175</v>
      </c>
      <c r="E328" s="255" t="s">
        <v>32</v>
      </c>
      <c r="F328" s="256" t="s">
        <v>566</v>
      </c>
      <c r="G328" s="254"/>
      <c r="H328" s="255" t="s">
        <v>32</v>
      </c>
      <c r="I328" s="257"/>
      <c r="J328" s="254"/>
      <c r="K328" s="254"/>
      <c r="L328" s="258"/>
      <c r="M328" s="259"/>
      <c r="N328" s="260"/>
      <c r="O328" s="260"/>
      <c r="P328" s="260"/>
      <c r="Q328" s="260"/>
      <c r="R328" s="260"/>
      <c r="S328" s="260"/>
      <c r="T328" s="26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2" t="s">
        <v>175</v>
      </c>
      <c r="AU328" s="262" t="s">
        <v>86</v>
      </c>
      <c r="AV328" s="15" t="s">
        <v>84</v>
      </c>
      <c r="AW328" s="15" t="s">
        <v>39</v>
      </c>
      <c r="AX328" s="15" t="s">
        <v>77</v>
      </c>
      <c r="AY328" s="262" t="s">
        <v>166</v>
      </c>
    </row>
    <row r="329" s="13" customFormat="1">
      <c r="A329" s="13"/>
      <c r="B329" s="230"/>
      <c r="C329" s="231"/>
      <c r="D329" s="232" t="s">
        <v>175</v>
      </c>
      <c r="E329" s="233" t="s">
        <v>32</v>
      </c>
      <c r="F329" s="234" t="s">
        <v>567</v>
      </c>
      <c r="G329" s="231"/>
      <c r="H329" s="235">
        <v>2.1600000000000001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175</v>
      </c>
      <c r="AU329" s="241" t="s">
        <v>86</v>
      </c>
      <c r="AV329" s="13" t="s">
        <v>86</v>
      </c>
      <c r="AW329" s="13" t="s">
        <v>39</v>
      </c>
      <c r="AX329" s="13" t="s">
        <v>77</v>
      </c>
      <c r="AY329" s="241" t="s">
        <v>166</v>
      </c>
    </row>
    <row r="330" s="13" customFormat="1">
      <c r="A330" s="13"/>
      <c r="B330" s="230"/>
      <c r="C330" s="231"/>
      <c r="D330" s="232" t="s">
        <v>175</v>
      </c>
      <c r="E330" s="233" t="s">
        <v>32</v>
      </c>
      <c r="F330" s="234" t="s">
        <v>568</v>
      </c>
      <c r="G330" s="231"/>
      <c r="H330" s="235">
        <v>7.5599999999999996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175</v>
      </c>
      <c r="AU330" s="241" t="s">
        <v>86</v>
      </c>
      <c r="AV330" s="13" t="s">
        <v>86</v>
      </c>
      <c r="AW330" s="13" t="s">
        <v>39</v>
      </c>
      <c r="AX330" s="13" t="s">
        <v>77</v>
      </c>
      <c r="AY330" s="241" t="s">
        <v>166</v>
      </c>
    </row>
    <row r="331" s="13" customFormat="1">
      <c r="A331" s="13"/>
      <c r="B331" s="230"/>
      <c r="C331" s="231"/>
      <c r="D331" s="232" t="s">
        <v>175</v>
      </c>
      <c r="E331" s="233" t="s">
        <v>32</v>
      </c>
      <c r="F331" s="234" t="s">
        <v>569</v>
      </c>
      <c r="G331" s="231"/>
      <c r="H331" s="235">
        <v>2.7360000000000002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175</v>
      </c>
      <c r="AU331" s="241" t="s">
        <v>86</v>
      </c>
      <c r="AV331" s="13" t="s">
        <v>86</v>
      </c>
      <c r="AW331" s="13" t="s">
        <v>39</v>
      </c>
      <c r="AX331" s="13" t="s">
        <v>77</v>
      </c>
      <c r="AY331" s="241" t="s">
        <v>166</v>
      </c>
    </row>
    <row r="332" s="14" customFormat="1">
      <c r="A332" s="14"/>
      <c r="B332" s="242"/>
      <c r="C332" s="243"/>
      <c r="D332" s="232" t="s">
        <v>175</v>
      </c>
      <c r="E332" s="244" t="s">
        <v>32</v>
      </c>
      <c r="F332" s="245" t="s">
        <v>219</v>
      </c>
      <c r="G332" s="243"/>
      <c r="H332" s="246">
        <v>177.05599999999998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175</v>
      </c>
      <c r="AU332" s="252" t="s">
        <v>86</v>
      </c>
      <c r="AV332" s="14" t="s">
        <v>173</v>
      </c>
      <c r="AW332" s="14" t="s">
        <v>39</v>
      </c>
      <c r="AX332" s="14" t="s">
        <v>84</v>
      </c>
      <c r="AY332" s="252" t="s">
        <v>166</v>
      </c>
    </row>
    <row r="333" s="2" customFormat="1" ht="16.5" customHeight="1">
      <c r="A333" s="41"/>
      <c r="B333" s="42"/>
      <c r="C333" s="263" t="s">
        <v>570</v>
      </c>
      <c r="D333" s="263" t="s">
        <v>267</v>
      </c>
      <c r="E333" s="264" t="s">
        <v>571</v>
      </c>
      <c r="F333" s="265" t="s">
        <v>572</v>
      </c>
      <c r="G333" s="266" t="s">
        <v>171</v>
      </c>
      <c r="H333" s="267">
        <v>184.202</v>
      </c>
      <c r="I333" s="268"/>
      <c r="J333" s="269">
        <f>ROUND(I333*H333,2)</f>
        <v>0</v>
      </c>
      <c r="K333" s="265" t="s">
        <v>172</v>
      </c>
      <c r="L333" s="270"/>
      <c r="M333" s="271" t="s">
        <v>32</v>
      </c>
      <c r="N333" s="272" t="s">
        <v>48</v>
      </c>
      <c r="O333" s="87"/>
      <c r="P333" s="226">
        <f>O333*H333</f>
        <v>0</v>
      </c>
      <c r="Q333" s="226">
        <v>0.0060000000000000001</v>
      </c>
      <c r="R333" s="226">
        <f>Q333*H333</f>
        <v>1.1052120000000001</v>
      </c>
      <c r="S333" s="226">
        <v>0</v>
      </c>
      <c r="T333" s="22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8" t="s">
        <v>202</v>
      </c>
      <c r="AT333" s="228" t="s">
        <v>267</v>
      </c>
      <c r="AU333" s="228" t="s">
        <v>86</v>
      </c>
      <c r="AY333" s="19" t="s">
        <v>166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9" t="s">
        <v>84</v>
      </c>
      <c r="BK333" s="229">
        <f>ROUND(I333*H333,2)</f>
        <v>0</v>
      </c>
      <c r="BL333" s="19" t="s">
        <v>173</v>
      </c>
      <c r="BM333" s="228" t="s">
        <v>573</v>
      </c>
    </row>
    <row r="334" s="13" customFormat="1">
      <c r="A334" s="13"/>
      <c r="B334" s="230"/>
      <c r="C334" s="231"/>
      <c r="D334" s="232" t="s">
        <v>175</v>
      </c>
      <c r="E334" s="233" t="s">
        <v>32</v>
      </c>
      <c r="F334" s="234" t="s">
        <v>564</v>
      </c>
      <c r="G334" s="231"/>
      <c r="H334" s="235">
        <v>155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175</v>
      </c>
      <c r="AU334" s="241" t="s">
        <v>86</v>
      </c>
      <c r="AV334" s="13" t="s">
        <v>86</v>
      </c>
      <c r="AW334" s="13" t="s">
        <v>39</v>
      </c>
      <c r="AX334" s="13" t="s">
        <v>77</v>
      </c>
      <c r="AY334" s="241" t="s">
        <v>166</v>
      </c>
    </row>
    <row r="335" s="15" customFormat="1">
      <c r="A335" s="15"/>
      <c r="B335" s="253"/>
      <c r="C335" s="254"/>
      <c r="D335" s="232" t="s">
        <v>175</v>
      </c>
      <c r="E335" s="255" t="s">
        <v>32</v>
      </c>
      <c r="F335" s="256" t="s">
        <v>566</v>
      </c>
      <c r="G335" s="254"/>
      <c r="H335" s="255" t="s">
        <v>32</v>
      </c>
      <c r="I335" s="257"/>
      <c r="J335" s="254"/>
      <c r="K335" s="254"/>
      <c r="L335" s="258"/>
      <c r="M335" s="259"/>
      <c r="N335" s="260"/>
      <c r="O335" s="260"/>
      <c r="P335" s="260"/>
      <c r="Q335" s="260"/>
      <c r="R335" s="260"/>
      <c r="S335" s="260"/>
      <c r="T335" s="26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2" t="s">
        <v>175</v>
      </c>
      <c r="AU335" s="262" t="s">
        <v>86</v>
      </c>
      <c r="AV335" s="15" t="s">
        <v>84</v>
      </c>
      <c r="AW335" s="15" t="s">
        <v>39</v>
      </c>
      <c r="AX335" s="15" t="s">
        <v>77</v>
      </c>
      <c r="AY335" s="262" t="s">
        <v>166</v>
      </c>
    </row>
    <row r="336" s="13" customFormat="1">
      <c r="A336" s="13"/>
      <c r="B336" s="230"/>
      <c r="C336" s="231"/>
      <c r="D336" s="232" t="s">
        <v>175</v>
      </c>
      <c r="E336" s="233" t="s">
        <v>32</v>
      </c>
      <c r="F336" s="234" t="s">
        <v>567</v>
      </c>
      <c r="G336" s="231"/>
      <c r="H336" s="235">
        <v>2.1600000000000001</v>
      </c>
      <c r="I336" s="236"/>
      <c r="J336" s="231"/>
      <c r="K336" s="231"/>
      <c r="L336" s="237"/>
      <c r="M336" s="238"/>
      <c r="N336" s="239"/>
      <c r="O336" s="239"/>
      <c r="P336" s="239"/>
      <c r="Q336" s="239"/>
      <c r="R336" s="239"/>
      <c r="S336" s="239"/>
      <c r="T336" s="240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1" t="s">
        <v>175</v>
      </c>
      <c r="AU336" s="241" t="s">
        <v>86</v>
      </c>
      <c r="AV336" s="13" t="s">
        <v>86</v>
      </c>
      <c r="AW336" s="13" t="s">
        <v>39</v>
      </c>
      <c r="AX336" s="13" t="s">
        <v>77</v>
      </c>
      <c r="AY336" s="241" t="s">
        <v>166</v>
      </c>
    </row>
    <row r="337" s="13" customFormat="1">
      <c r="A337" s="13"/>
      <c r="B337" s="230"/>
      <c r="C337" s="231"/>
      <c r="D337" s="232" t="s">
        <v>175</v>
      </c>
      <c r="E337" s="233" t="s">
        <v>32</v>
      </c>
      <c r="F337" s="234" t="s">
        <v>568</v>
      </c>
      <c r="G337" s="231"/>
      <c r="H337" s="235">
        <v>7.5599999999999996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175</v>
      </c>
      <c r="AU337" s="241" t="s">
        <v>86</v>
      </c>
      <c r="AV337" s="13" t="s">
        <v>86</v>
      </c>
      <c r="AW337" s="13" t="s">
        <v>39</v>
      </c>
      <c r="AX337" s="13" t="s">
        <v>77</v>
      </c>
      <c r="AY337" s="241" t="s">
        <v>166</v>
      </c>
    </row>
    <row r="338" s="13" customFormat="1">
      <c r="A338" s="13"/>
      <c r="B338" s="230"/>
      <c r="C338" s="231"/>
      <c r="D338" s="232" t="s">
        <v>175</v>
      </c>
      <c r="E338" s="233" t="s">
        <v>32</v>
      </c>
      <c r="F338" s="234" t="s">
        <v>569</v>
      </c>
      <c r="G338" s="231"/>
      <c r="H338" s="235">
        <v>2.7360000000000002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175</v>
      </c>
      <c r="AU338" s="241" t="s">
        <v>86</v>
      </c>
      <c r="AV338" s="13" t="s">
        <v>86</v>
      </c>
      <c r="AW338" s="13" t="s">
        <v>39</v>
      </c>
      <c r="AX338" s="13" t="s">
        <v>77</v>
      </c>
      <c r="AY338" s="241" t="s">
        <v>166</v>
      </c>
    </row>
    <row r="339" s="14" customFormat="1">
      <c r="A339" s="14"/>
      <c r="B339" s="242"/>
      <c r="C339" s="243"/>
      <c r="D339" s="232" t="s">
        <v>175</v>
      </c>
      <c r="E339" s="244" t="s">
        <v>32</v>
      </c>
      <c r="F339" s="245" t="s">
        <v>219</v>
      </c>
      <c r="G339" s="243"/>
      <c r="H339" s="246">
        <v>167.45599999999999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175</v>
      </c>
      <c r="AU339" s="252" t="s">
        <v>86</v>
      </c>
      <c r="AV339" s="14" t="s">
        <v>173</v>
      </c>
      <c r="AW339" s="14" t="s">
        <v>39</v>
      </c>
      <c r="AX339" s="14" t="s">
        <v>84</v>
      </c>
      <c r="AY339" s="252" t="s">
        <v>166</v>
      </c>
    </row>
    <row r="340" s="13" customFormat="1">
      <c r="A340" s="13"/>
      <c r="B340" s="230"/>
      <c r="C340" s="231"/>
      <c r="D340" s="232" t="s">
        <v>175</v>
      </c>
      <c r="E340" s="231"/>
      <c r="F340" s="234" t="s">
        <v>574</v>
      </c>
      <c r="G340" s="231"/>
      <c r="H340" s="235">
        <v>184.202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175</v>
      </c>
      <c r="AU340" s="241" t="s">
        <v>86</v>
      </c>
      <c r="AV340" s="13" t="s">
        <v>86</v>
      </c>
      <c r="AW340" s="13" t="s">
        <v>4</v>
      </c>
      <c r="AX340" s="13" t="s">
        <v>84</v>
      </c>
      <c r="AY340" s="241" t="s">
        <v>166</v>
      </c>
    </row>
    <row r="341" s="2" customFormat="1" ht="16.5" customHeight="1">
      <c r="A341" s="41"/>
      <c r="B341" s="42"/>
      <c r="C341" s="263" t="s">
        <v>575</v>
      </c>
      <c r="D341" s="263" t="s">
        <v>267</v>
      </c>
      <c r="E341" s="264" t="s">
        <v>576</v>
      </c>
      <c r="F341" s="265" t="s">
        <v>577</v>
      </c>
      <c r="G341" s="266" t="s">
        <v>171</v>
      </c>
      <c r="H341" s="267">
        <v>2.8799999999999999</v>
      </c>
      <c r="I341" s="268"/>
      <c r="J341" s="269">
        <f>ROUND(I341*H341,2)</f>
        <v>0</v>
      </c>
      <c r="K341" s="265" t="s">
        <v>172</v>
      </c>
      <c r="L341" s="270"/>
      <c r="M341" s="271" t="s">
        <v>32</v>
      </c>
      <c r="N341" s="272" t="s">
        <v>48</v>
      </c>
      <c r="O341" s="87"/>
      <c r="P341" s="226">
        <f>O341*H341</f>
        <v>0</v>
      </c>
      <c r="Q341" s="226">
        <v>0.00089999999999999998</v>
      </c>
      <c r="R341" s="226">
        <f>Q341*H341</f>
        <v>0.0025919999999999997</v>
      </c>
      <c r="S341" s="226">
        <v>0</v>
      </c>
      <c r="T341" s="22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8" t="s">
        <v>202</v>
      </c>
      <c r="AT341" s="228" t="s">
        <v>267</v>
      </c>
      <c r="AU341" s="228" t="s">
        <v>86</v>
      </c>
      <c r="AY341" s="19" t="s">
        <v>166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9" t="s">
        <v>84</v>
      </c>
      <c r="BK341" s="229">
        <f>ROUND(I341*H341,2)</f>
        <v>0</v>
      </c>
      <c r="BL341" s="19" t="s">
        <v>173</v>
      </c>
      <c r="BM341" s="228" t="s">
        <v>578</v>
      </c>
    </row>
    <row r="342" s="13" customFormat="1">
      <c r="A342" s="13"/>
      <c r="B342" s="230"/>
      <c r="C342" s="231"/>
      <c r="D342" s="232" t="s">
        <v>175</v>
      </c>
      <c r="E342" s="233" t="s">
        <v>32</v>
      </c>
      <c r="F342" s="234" t="s">
        <v>579</v>
      </c>
      <c r="G342" s="231"/>
      <c r="H342" s="235">
        <v>2.8799999999999999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175</v>
      </c>
      <c r="AU342" s="241" t="s">
        <v>86</v>
      </c>
      <c r="AV342" s="13" t="s">
        <v>86</v>
      </c>
      <c r="AW342" s="13" t="s">
        <v>39</v>
      </c>
      <c r="AX342" s="13" t="s">
        <v>84</v>
      </c>
      <c r="AY342" s="241" t="s">
        <v>166</v>
      </c>
    </row>
    <row r="343" s="2" customFormat="1">
      <c r="A343" s="41"/>
      <c r="B343" s="42"/>
      <c r="C343" s="217" t="s">
        <v>580</v>
      </c>
      <c r="D343" s="217" t="s">
        <v>168</v>
      </c>
      <c r="E343" s="218" t="s">
        <v>581</v>
      </c>
      <c r="F343" s="219" t="s">
        <v>582</v>
      </c>
      <c r="G343" s="220" t="s">
        <v>171</v>
      </c>
      <c r="H343" s="221">
        <v>781</v>
      </c>
      <c r="I343" s="222"/>
      <c r="J343" s="223">
        <f>ROUND(I343*H343,2)</f>
        <v>0</v>
      </c>
      <c r="K343" s="219" t="s">
        <v>172</v>
      </c>
      <c r="L343" s="47"/>
      <c r="M343" s="224" t="s">
        <v>32</v>
      </c>
      <c r="N343" s="225" t="s">
        <v>48</v>
      </c>
      <c r="O343" s="87"/>
      <c r="P343" s="226">
        <f>O343*H343</f>
        <v>0</v>
      </c>
      <c r="Q343" s="226">
        <v>6.0000000000000002E-05</v>
      </c>
      <c r="R343" s="226">
        <f>Q343*H343</f>
        <v>0.046859999999999999</v>
      </c>
      <c r="S343" s="226">
        <v>0</v>
      </c>
      <c r="T343" s="22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8" t="s">
        <v>173</v>
      </c>
      <c r="AT343" s="228" t="s">
        <v>168</v>
      </c>
      <c r="AU343" s="228" t="s">
        <v>86</v>
      </c>
      <c r="AY343" s="19" t="s">
        <v>166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9" t="s">
        <v>84</v>
      </c>
      <c r="BK343" s="229">
        <f>ROUND(I343*H343,2)</f>
        <v>0</v>
      </c>
      <c r="BL343" s="19" t="s">
        <v>173</v>
      </c>
      <c r="BM343" s="228" t="s">
        <v>583</v>
      </c>
    </row>
    <row r="344" s="13" customFormat="1">
      <c r="A344" s="13"/>
      <c r="B344" s="230"/>
      <c r="C344" s="231"/>
      <c r="D344" s="232" t="s">
        <v>175</v>
      </c>
      <c r="E344" s="233" t="s">
        <v>32</v>
      </c>
      <c r="F344" s="234" t="s">
        <v>502</v>
      </c>
      <c r="G344" s="231"/>
      <c r="H344" s="235">
        <v>781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175</v>
      </c>
      <c r="AU344" s="241" t="s">
        <v>86</v>
      </c>
      <c r="AV344" s="13" t="s">
        <v>86</v>
      </c>
      <c r="AW344" s="13" t="s">
        <v>39</v>
      </c>
      <c r="AX344" s="13" t="s">
        <v>84</v>
      </c>
      <c r="AY344" s="241" t="s">
        <v>166</v>
      </c>
    </row>
    <row r="345" s="2" customFormat="1">
      <c r="A345" s="41"/>
      <c r="B345" s="42"/>
      <c r="C345" s="217" t="s">
        <v>584</v>
      </c>
      <c r="D345" s="217" t="s">
        <v>168</v>
      </c>
      <c r="E345" s="218" t="s">
        <v>585</v>
      </c>
      <c r="F345" s="219" t="s">
        <v>586</v>
      </c>
      <c r="G345" s="220" t="s">
        <v>171</v>
      </c>
      <c r="H345" s="221">
        <v>68</v>
      </c>
      <c r="I345" s="222"/>
      <c r="J345" s="223">
        <f>ROUND(I345*H345,2)</f>
        <v>0</v>
      </c>
      <c r="K345" s="219" t="s">
        <v>172</v>
      </c>
      <c r="L345" s="47"/>
      <c r="M345" s="224" t="s">
        <v>32</v>
      </c>
      <c r="N345" s="225" t="s">
        <v>48</v>
      </c>
      <c r="O345" s="87"/>
      <c r="P345" s="226">
        <f>O345*H345</f>
        <v>0</v>
      </c>
      <c r="Q345" s="226">
        <v>6.0000000000000002E-05</v>
      </c>
      <c r="R345" s="226">
        <f>Q345*H345</f>
        <v>0.0040800000000000003</v>
      </c>
      <c r="S345" s="226">
        <v>0</v>
      </c>
      <c r="T345" s="22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8" t="s">
        <v>173</v>
      </c>
      <c r="AT345" s="228" t="s">
        <v>168</v>
      </c>
      <c r="AU345" s="228" t="s">
        <v>86</v>
      </c>
      <c r="AY345" s="19" t="s">
        <v>166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9" t="s">
        <v>84</v>
      </c>
      <c r="BK345" s="229">
        <f>ROUND(I345*H345,2)</f>
        <v>0</v>
      </c>
      <c r="BL345" s="19" t="s">
        <v>173</v>
      </c>
      <c r="BM345" s="228" t="s">
        <v>587</v>
      </c>
    </row>
    <row r="346" s="2" customFormat="1" ht="16.5" customHeight="1">
      <c r="A346" s="41"/>
      <c r="B346" s="42"/>
      <c r="C346" s="217" t="s">
        <v>588</v>
      </c>
      <c r="D346" s="217" t="s">
        <v>168</v>
      </c>
      <c r="E346" s="218" t="s">
        <v>589</v>
      </c>
      <c r="F346" s="219" t="s">
        <v>590</v>
      </c>
      <c r="G346" s="220" t="s">
        <v>171</v>
      </c>
      <c r="H346" s="221">
        <v>442</v>
      </c>
      <c r="I346" s="222"/>
      <c r="J346" s="223">
        <f>ROUND(I346*H346,2)</f>
        <v>0</v>
      </c>
      <c r="K346" s="219" t="s">
        <v>32</v>
      </c>
      <c r="L346" s="47"/>
      <c r="M346" s="224" t="s">
        <v>32</v>
      </c>
      <c r="N346" s="225" t="s">
        <v>48</v>
      </c>
      <c r="O346" s="87"/>
      <c r="P346" s="226">
        <f>O346*H346</f>
        <v>0</v>
      </c>
      <c r="Q346" s="226">
        <v>6.0000000000000002E-05</v>
      </c>
      <c r="R346" s="226">
        <f>Q346*H346</f>
        <v>0.026520000000000002</v>
      </c>
      <c r="S346" s="226">
        <v>0</v>
      </c>
      <c r="T346" s="22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8" t="s">
        <v>173</v>
      </c>
      <c r="AT346" s="228" t="s">
        <v>168</v>
      </c>
      <c r="AU346" s="228" t="s">
        <v>86</v>
      </c>
      <c r="AY346" s="19" t="s">
        <v>166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9" t="s">
        <v>84</v>
      </c>
      <c r="BK346" s="229">
        <f>ROUND(I346*H346,2)</f>
        <v>0</v>
      </c>
      <c r="BL346" s="19" t="s">
        <v>173</v>
      </c>
      <c r="BM346" s="228" t="s">
        <v>591</v>
      </c>
    </row>
    <row r="347" s="2" customFormat="1">
      <c r="A347" s="41"/>
      <c r="B347" s="42"/>
      <c r="C347" s="43"/>
      <c r="D347" s="232" t="s">
        <v>308</v>
      </c>
      <c r="E347" s="43"/>
      <c r="F347" s="273" t="s">
        <v>592</v>
      </c>
      <c r="G347" s="43"/>
      <c r="H347" s="43"/>
      <c r="I347" s="274"/>
      <c r="J347" s="43"/>
      <c r="K347" s="43"/>
      <c r="L347" s="47"/>
      <c r="M347" s="275"/>
      <c r="N347" s="276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19" t="s">
        <v>308</v>
      </c>
      <c r="AU347" s="19" t="s">
        <v>86</v>
      </c>
    </row>
    <row r="348" s="15" customFormat="1">
      <c r="A348" s="15"/>
      <c r="B348" s="253"/>
      <c r="C348" s="254"/>
      <c r="D348" s="232" t="s">
        <v>175</v>
      </c>
      <c r="E348" s="255" t="s">
        <v>32</v>
      </c>
      <c r="F348" s="256" t="s">
        <v>593</v>
      </c>
      <c r="G348" s="254"/>
      <c r="H348" s="255" t="s">
        <v>32</v>
      </c>
      <c r="I348" s="257"/>
      <c r="J348" s="254"/>
      <c r="K348" s="254"/>
      <c r="L348" s="258"/>
      <c r="M348" s="259"/>
      <c r="N348" s="260"/>
      <c r="O348" s="260"/>
      <c r="P348" s="260"/>
      <c r="Q348" s="260"/>
      <c r="R348" s="260"/>
      <c r="S348" s="260"/>
      <c r="T348" s="26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2" t="s">
        <v>175</v>
      </c>
      <c r="AU348" s="262" t="s">
        <v>86</v>
      </c>
      <c r="AV348" s="15" t="s">
        <v>84</v>
      </c>
      <c r="AW348" s="15" t="s">
        <v>39</v>
      </c>
      <c r="AX348" s="15" t="s">
        <v>77</v>
      </c>
      <c r="AY348" s="262" t="s">
        <v>166</v>
      </c>
    </row>
    <row r="349" s="13" customFormat="1">
      <c r="A349" s="13"/>
      <c r="B349" s="230"/>
      <c r="C349" s="231"/>
      <c r="D349" s="232" t="s">
        <v>175</v>
      </c>
      <c r="E349" s="233" t="s">
        <v>32</v>
      </c>
      <c r="F349" s="234" t="s">
        <v>594</v>
      </c>
      <c r="G349" s="231"/>
      <c r="H349" s="235">
        <v>442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175</v>
      </c>
      <c r="AU349" s="241" t="s">
        <v>86</v>
      </c>
      <c r="AV349" s="13" t="s">
        <v>86</v>
      </c>
      <c r="AW349" s="13" t="s">
        <v>39</v>
      </c>
      <c r="AX349" s="13" t="s">
        <v>84</v>
      </c>
      <c r="AY349" s="241" t="s">
        <v>166</v>
      </c>
    </row>
    <row r="350" s="2" customFormat="1" ht="16.5" customHeight="1">
      <c r="A350" s="41"/>
      <c r="B350" s="42"/>
      <c r="C350" s="217" t="s">
        <v>595</v>
      </c>
      <c r="D350" s="217" t="s">
        <v>168</v>
      </c>
      <c r="E350" s="218" t="s">
        <v>596</v>
      </c>
      <c r="F350" s="219" t="s">
        <v>597</v>
      </c>
      <c r="G350" s="220" t="s">
        <v>182</v>
      </c>
      <c r="H350" s="221">
        <v>1630</v>
      </c>
      <c r="I350" s="222"/>
      <c r="J350" s="223">
        <f>ROUND(I350*H350,2)</f>
        <v>0</v>
      </c>
      <c r="K350" s="219" t="s">
        <v>172</v>
      </c>
      <c r="L350" s="47"/>
      <c r="M350" s="224" t="s">
        <v>32</v>
      </c>
      <c r="N350" s="225" t="s">
        <v>48</v>
      </c>
      <c r="O350" s="87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8" t="s">
        <v>173</v>
      </c>
      <c r="AT350" s="228" t="s">
        <v>168</v>
      </c>
      <c r="AU350" s="228" t="s">
        <v>86</v>
      </c>
      <c r="AY350" s="19" t="s">
        <v>166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9" t="s">
        <v>84</v>
      </c>
      <c r="BK350" s="229">
        <f>ROUND(I350*H350,2)</f>
        <v>0</v>
      </c>
      <c r="BL350" s="19" t="s">
        <v>173</v>
      </c>
      <c r="BM350" s="228" t="s">
        <v>598</v>
      </c>
    </row>
    <row r="351" s="13" customFormat="1">
      <c r="A351" s="13"/>
      <c r="B351" s="230"/>
      <c r="C351" s="231"/>
      <c r="D351" s="232" t="s">
        <v>175</v>
      </c>
      <c r="E351" s="233" t="s">
        <v>32</v>
      </c>
      <c r="F351" s="234" t="s">
        <v>599</v>
      </c>
      <c r="G351" s="231"/>
      <c r="H351" s="235">
        <v>80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175</v>
      </c>
      <c r="AU351" s="241" t="s">
        <v>86</v>
      </c>
      <c r="AV351" s="13" t="s">
        <v>86</v>
      </c>
      <c r="AW351" s="13" t="s">
        <v>39</v>
      </c>
      <c r="AX351" s="13" t="s">
        <v>77</v>
      </c>
      <c r="AY351" s="241" t="s">
        <v>166</v>
      </c>
    </row>
    <row r="352" s="13" customFormat="1">
      <c r="A352" s="13"/>
      <c r="B352" s="230"/>
      <c r="C352" s="231"/>
      <c r="D352" s="232" t="s">
        <v>175</v>
      </c>
      <c r="E352" s="233" t="s">
        <v>32</v>
      </c>
      <c r="F352" s="234" t="s">
        <v>600</v>
      </c>
      <c r="G352" s="231"/>
      <c r="H352" s="235">
        <v>775</v>
      </c>
      <c r="I352" s="236"/>
      <c r="J352" s="231"/>
      <c r="K352" s="231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175</v>
      </c>
      <c r="AU352" s="241" t="s">
        <v>86</v>
      </c>
      <c r="AV352" s="13" t="s">
        <v>86</v>
      </c>
      <c r="AW352" s="13" t="s">
        <v>39</v>
      </c>
      <c r="AX352" s="13" t="s">
        <v>77</v>
      </c>
      <c r="AY352" s="241" t="s">
        <v>166</v>
      </c>
    </row>
    <row r="353" s="13" customFormat="1">
      <c r="A353" s="13"/>
      <c r="B353" s="230"/>
      <c r="C353" s="231"/>
      <c r="D353" s="232" t="s">
        <v>175</v>
      </c>
      <c r="E353" s="233" t="s">
        <v>32</v>
      </c>
      <c r="F353" s="234" t="s">
        <v>601</v>
      </c>
      <c r="G353" s="231"/>
      <c r="H353" s="235">
        <v>775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175</v>
      </c>
      <c r="AU353" s="241" t="s">
        <v>86</v>
      </c>
      <c r="AV353" s="13" t="s">
        <v>86</v>
      </c>
      <c r="AW353" s="13" t="s">
        <v>39</v>
      </c>
      <c r="AX353" s="13" t="s">
        <v>77</v>
      </c>
      <c r="AY353" s="241" t="s">
        <v>166</v>
      </c>
    </row>
    <row r="354" s="14" customFormat="1">
      <c r="A354" s="14"/>
      <c r="B354" s="242"/>
      <c r="C354" s="243"/>
      <c r="D354" s="232" t="s">
        <v>175</v>
      </c>
      <c r="E354" s="244" t="s">
        <v>32</v>
      </c>
      <c r="F354" s="245" t="s">
        <v>219</v>
      </c>
      <c r="G354" s="243"/>
      <c r="H354" s="246">
        <v>1630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175</v>
      </c>
      <c r="AU354" s="252" t="s">
        <v>86</v>
      </c>
      <c r="AV354" s="14" t="s">
        <v>173</v>
      </c>
      <c r="AW354" s="14" t="s">
        <v>39</v>
      </c>
      <c r="AX354" s="14" t="s">
        <v>84</v>
      </c>
      <c r="AY354" s="252" t="s">
        <v>166</v>
      </c>
    </row>
    <row r="355" s="2" customFormat="1" ht="16.5" customHeight="1">
      <c r="A355" s="41"/>
      <c r="B355" s="42"/>
      <c r="C355" s="263" t="s">
        <v>602</v>
      </c>
      <c r="D355" s="263" t="s">
        <v>267</v>
      </c>
      <c r="E355" s="264" t="s">
        <v>603</v>
      </c>
      <c r="F355" s="265" t="s">
        <v>604</v>
      </c>
      <c r="G355" s="266" t="s">
        <v>182</v>
      </c>
      <c r="H355" s="267">
        <v>897.75</v>
      </c>
      <c r="I355" s="268"/>
      <c r="J355" s="269">
        <f>ROUND(I355*H355,2)</f>
        <v>0</v>
      </c>
      <c r="K355" s="265" t="s">
        <v>172</v>
      </c>
      <c r="L355" s="270"/>
      <c r="M355" s="271" t="s">
        <v>32</v>
      </c>
      <c r="N355" s="272" t="s">
        <v>48</v>
      </c>
      <c r="O355" s="87"/>
      <c r="P355" s="226">
        <f>O355*H355</f>
        <v>0</v>
      </c>
      <c r="Q355" s="226">
        <v>0.00010000000000000001</v>
      </c>
      <c r="R355" s="226">
        <f>Q355*H355</f>
        <v>0.089775000000000008</v>
      </c>
      <c r="S355" s="226">
        <v>0</v>
      </c>
      <c r="T355" s="22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8" t="s">
        <v>202</v>
      </c>
      <c r="AT355" s="228" t="s">
        <v>267</v>
      </c>
      <c r="AU355" s="228" t="s">
        <v>86</v>
      </c>
      <c r="AY355" s="19" t="s">
        <v>166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9" t="s">
        <v>84</v>
      </c>
      <c r="BK355" s="229">
        <f>ROUND(I355*H355,2)</f>
        <v>0</v>
      </c>
      <c r="BL355" s="19" t="s">
        <v>173</v>
      </c>
      <c r="BM355" s="228" t="s">
        <v>605</v>
      </c>
    </row>
    <row r="356" s="13" customFormat="1">
      <c r="A356" s="13"/>
      <c r="B356" s="230"/>
      <c r="C356" s="231"/>
      <c r="D356" s="232" t="s">
        <v>175</v>
      </c>
      <c r="E356" s="233" t="s">
        <v>32</v>
      </c>
      <c r="F356" s="234" t="s">
        <v>599</v>
      </c>
      <c r="G356" s="231"/>
      <c r="H356" s="235">
        <v>80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175</v>
      </c>
      <c r="AU356" s="241" t="s">
        <v>86</v>
      </c>
      <c r="AV356" s="13" t="s">
        <v>86</v>
      </c>
      <c r="AW356" s="13" t="s">
        <v>39</v>
      </c>
      <c r="AX356" s="13" t="s">
        <v>77</v>
      </c>
      <c r="AY356" s="241" t="s">
        <v>166</v>
      </c>
    </row>
    <row r="357" s="13" customFormat="1">
      <c r="A357" s="13"/>
      <c r="B357" s="230"/>
      <c r="C357" s="231"/>
      <c r="D357" s="232" t="s">
        <v>175</v>
      </c>
      <c r="E357" s="233" t="s">
        <v>32</v>
      </c>
      <c r="F357" s="234" t="s">
        <v>600</v>
      </c>
      <c r="G357" s="231"/>
      <c r="H357" s="235">
        <v>775</v>
      </c>
      <c r="I357" s="236"/>
      <c r="J357" s="231"/>
      <c r="K357" s="231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175</v>
      </c>
      <c r="AU357" s="241" t="s">
        <v>86</v>
      </c>
      <c r="AV357" s="13" t="s">
        <v>86</v>
      </c>
      <c r="AW357" s="13" t="s">
        <v>39</v>
      </c>
      <c r="AX357" s="13" t="s">
        <v>77</v>
      </c>
      <c r="AY357" s="241" t="s">
        <v>166</v>
      </c>
    </row>
    <row r="358" s="14" customFormat="1">
      <c r="A358" s="14"/>
      <c r="B358" s="242"/>
      <c r="C358" s="243"/>
      <c r="D358" s="232" t="s">
        <v>175</v>
      </c>
      <c r="E358" s="244" t="s">
        <v>32</v>
      </c>
      <c r="F358" s="245" t="s">
        <v>219</v>
      </c>
      <c r="G358" s="243"/>
      <c r="H358" s="246">
        <v>855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175</v>
      </c>
      <c r="AU358" s="252" t="s">
        <v>86</v>
      </c>
      <c r="AV358" s="14" t="s">
        <v>173</v>
      </c>
      <c r="AW358" s="14" t="s">
        <v>39</v>
      </c>
      <c r="AX358" s="14" t="s">
        <v>84</v>
      </c>
      <c r="AY358" s="252" t="s">
        <v>166</v>
      </c>
    </row>
    <row r="359" s="13" customFormat="1">
      <c r="A359" s="13"/>
      <c r="B359" s="230"/>
      <c r="C359" s="231"/>
      <c r="D359" s="232" t="s">
        <v>175</v>
      </c>
      <c r="E359" s="231"/>
      <c r="F359" s="234" t="s">
        <v>606</v>
      </c>
      <c r="G359" s="231"/>
      <c r="H359" s="235">
        <v>897.75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175</v>
      </c>
      <c r="AU359" s="241" t="s">
        <v>86</v>
      </c>
      <c r="AV359" s="13" t="s">
        <v>86</v>
      </c>
      <c r="AW359" s="13" t="s">
        <v>4</v>
      </c>
      <c r="AX359" s="13" t="s">
        <v>84</v>
      </c>
      <c r="AY359" s="241" t="s">
        <v>166</v>
      </c>
    </row>
    <row r="360" s="2" customFormat="1" ht="16.5" customHeight="1">
      <c r="A360" s="41"/>
      <c r="B360" s="42"/>
      <c r="C360" s="263" t="s">
        <v>607</v>
      </c>
      <c r="D360" s="263" t="s">
        <v>267</v>
      </c>
      <c r="E360" s="264" t="s">
        <v>608</v>
      </c>
      <c r="F360" s="265" t="s">
        <v>609</v>
      </c>
      <c r="G360" s="266" t="s">
        <v>182</v>
      </c>
      <c r="H360" s="267">
        <v>813.75</v>
      </c>
      <c r="I360" s="268"/>
      <c r="J360" s="269">
        <f>ROUND(I360*H360,2)</f>
        <v>0</v>
      </c>
      <c r="K360" s="265" t="s">
        <v>172</v>
      </c>
      <c r="L360" s="270"/>
      <c r="M360" s="271" t="s">
        <v>32</v>
      </c>
      <c r="N360" s="272" t="s">
        <v>48</v>
      </c>
      <c r="O360" s="87"/>
      <c r="P360" s="226">
        <f>O360*H360</f>
        <v>0</v>
      </c>
      <c r="Q360" s="226">
        <v>4.0000000000000003E-05</v>
      </c>
      <c r="R360" s="226">
        <f>Q360*H360</f>
        <v>0.032550000000000003</v>
      </c>
      <c r="S360" s="226">
        <v>0</v>
      </c>
      <c r="T360" s="22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8" t="s">
        <v>202</v>
      </c>
      <c r="AT360" s="228" t="s">
        <v>267</v>
      </c>
      <c r="AU360" s="228" t="s">
        <v>86</v>
      </c>
      <c r="AY360" s="19" t="s">
        <v>166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9" t="s">
        <v>84</v>
      </c>
      <c r="BK360" s="229">
        <f>ROUND(I360*H360,2)</f>
        <v>0</v>
      </c>
      <c r="BL360" s="19" t="s">
        <v>173</v>
      </c>
      <c r="BM360" s="228" t="s">
        <v>610</v>
      </c>
    </row>
    <row r="361" s="13" customFormat="1">
      <c r="A361" s="13"/>
      <c r="B361" s="230"/>
      <c r="C361" s="231"/>
      <c r="D361" s="232" t="s">
        <v>175</v>
      </c>
      <c r="E361" s="231"/>
      <c r="F361" s="234" t="s">
        <v>611</v>
      </c>
      <c r="G361" s="231"/>
      <c r="H361" s="235">
        <v>813.75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175</v>
      </c>
      <c r="AU361" s="241" t="s">
        <v>86</v>
      </c>
      <c r="AV361" s="13" t="s">
        <v>86</v>
      </c>
      <c r="AW361" s="13" t="s">
        <v>4</v>
      </c>
      <c r="AX361" s="13" t="s">
        <v>84</v>
      </c>
      <c r="AY361" s="241" t="s">
        <v>166</v>
      </c>
    </row>
    <row r="362" s="2" customFormat="1" ht="21.75" customHeight="1">
      <c r="A362" s="41"/>
      <c r="B362" s="42"/>
      <c r="C362" s="217" t="s">
        <v>612</v>
      </c>
      <c r="D362" s="217" t="s">
        <v>168</v>
      </c>
      <c r="E362" s="218" t="s">
        <v>613</v>
      </c>
      <c r="F362" s="219" t="s">
        <v>614</v>
      </c>
      <c r="G362" s="220" t="s">
        <v>171</v>
      </c>
      <c r="H362" s="221">
        <v>1336.99</v>
      </c>
      <c r="I362" s="222"/>
      <c r="J362" s="223">
        <f>ROUND(I362*H362,2)</f>
        <v>0</v>
      </c>
      <c r="K362" s="219" t="s">
        <v>172</v>
      </c>
      <c r="L362" s="47"/>
      <c r="M362" s="224" t="s">
        <v>32</v>
      </c>
      <c r="N362" s="225" t="s">
        <v>48</v>
      </c>
      <c r="O362" s="87"/>
      <c r="P362" s="226">
        <f>O362*H362</f>
        <v>0</v>
      </c>
      <c r="Q362" s="226">
        <v>0.023630000000000002</v>
      </c>
      <c r="R362" s="226">
        <f>Q362*H362</f>
        <v>31.593073700000001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173</v>
      </c>
      <c r="AT362" s="228" t="s">
        <v>168</v>
      </c>
      <c r="AU362" s="228" t="s">
        <v>86</v>
      </c>
      <c r="AY362" s="19" t="s">
        <v>166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9" t="s">
        <v>84</v>
      </c>
      <c r="BK362" s="229">
        <f>ROUND(I362*H362,2)</f>
        <v>0</v>
      </c>
      <c r="BL362" s="19" t="s">
        <v>173</v>
      </c>
      <c r="BM362" s="228" t="s">
        <v>615</v>
      </c>
    </row>
    <row r="363" s="13" customFormat="1">
      <c r="A363" s="13"/>
      <c r="B363" s="230"/>
      <c r="C363" s="231"/>
      <c r="D363" s="232" t="s">
        <v>175</v>
      </c>
      <c r="E363" s="233" t="s">
        <v>32</v>
      </c>
      <c r="F363" s="234" t="s">
        <v>616</v>
      </c>
      <c r="G363" s="231"/>
      <c r="H363" s="235">
        <v>1182</v>
      </c>
      <c r="I363" s="236"/>
      <c r="J363" s="231"/>
      <c r="K363" s="231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175</v>
      </c>
      <c r="AU363" s="241" t="s">
        <v>86</v>
      </c>
      <c r="AV363" s="13" t="s">
        <v>86</v>
      </c>
      <c r="AW363" s="13" t="s">
        <v>39</v>
      </c>
      <c r="AX363" s="13" t="s">
        <v>77</v>
      </c>
      <c r="AY363" s="241" t="s">
        <v>166</v>
      </c>
    </row>
    <row r="364" s="15" customFormat="1">
      <c r="A364" s="15"/>
      <c r="B364" s="253"/>
      <c r="C364" s="254"/>
      <c r="D364" s="232" t="s">
        <v>175</v>
      </c>
      <c r="E364" s="255" t="s">
        <v>32</v>
      </c>
      <c r="F364" s="256" t="s">
        <v>617</v>
      </c>
      <c r="G364" s="254"/>
      <c r="H364" s="255" t="s">
        <v>32</v>
      </c>
      <c r="I364" s="257"/>
      <c r="J364" s="254"/>
      <c r="K364" s="254"/>
      <c r="L364" s="258"/>
      <c r="M364" s="259"/>
      <c r="N364" s="260"/>
      <c r="O364" s="260"/>
      <c r="P364" s="260"/>
      <c r="Q364" s="260"/>
      <c r="R364" s="260"/>
      <c r="S364" s="260"/>
      <c r="T364" s="26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2" t="s">
        <v>175</v>
      </c>
      <c r="AU364" s="262" t="s">
        <v>86</v>
      </c>
      <c r="AV364" s="15" t="s">
        <v>84</v>
      </c>
      <c r="AW364" s="15" t="s">
        <v>39</v>
      </c>
      <c r="AX364" s="15" t="s">
        <v>77</v>
      </c>
      <c r="AY364" s="262" t="s">
        <v>166</v>
      </c>
    </row>
    <row r="365" s="13" customFormat="1">
      <c r="A365" s="13"/>
      <c r="B365" s="230"/>
      <c r="C365" s="231"/>
      <c r="D365" s="232" t="s">
        <v>175</v>
      </c>
      <c r="E365" s="233" t="s">
        <v>32</v>
      </c>
      <c r="F365" s="234" t="s">
        <v>618</v>
      </c>
      <c r="G365" s="231"/>
      <c r="H365" s="235">
        <v>33.25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175</v>
      </c>
      <c r="AU365" s="241" t="s">
        <v>86</v>
      </c>
      <c r="AV365" s="13" t="s">
        <v>86</v>
      </c>
      <c r="AW365" s="13" t="s">
        <v>39</v>
      </c>
      <c r="AX365" s="13" t="s">
        <v>77</v>
      </c>
      <c r="AY365" s="241" t="s">
        <v>166</v>
      </c>
    </row>
    <row r="366" s="15" customFormat="1">
      <c r="A366" s="15"/>
      <c r="B366" s="253"/>
      <c r="C366" s="254"/>
      <c r="D366" s="232" t="s">
        <v>175</v>
      </c>
      <c r="E366" s="255" t="s">
        <v>32</v>
      </c>
      <c r="F366" s="256" t="s">
        <v>619</v>
      </c>
      <c r="G366" s="254"/>
      <c r="H366" s="255" t="s">
        <v>32</v>
      </c>
      <c r="I366" s="257"/>
      <c r="J366" s="254"/>
      <c r="K366" s="254"/>
      <c r="L366" s="258"/>
      <c r="M366" s="259"/>
      <c r="N366" s="260"/>
      <c r="O366" s="260"/>
      <c r="P366" s="260"/>
      <c r="Q366" s="260"/>
      <c r="R366" s="260"/>
      <c r="S366" s="260"/>
      <c r="T366" s="26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2" t="s">
        <v>175</v>
      </c>
      <c r="AU366" s="262" t="s">
        <v>86</v>
      </c>
      <c r="AV366" s="15" t="s">
        <v>84</v>
      </c>
      <c r="AW366" s="15" t="s">
        <v>39</v>
      </c>
      <c r="AX366" s="15" t="s">
        <v>77</v>
      </c>
      <c r="AY366" s="262" t="s">
        <v>166</v>
      </c>
    </row>
    <row r="367" s="13" customFormat="1">
      <c r="A367" s="13"/>
      <c r="B367" s="230"/>
      <c r="C367" s="231"/>
      <c r="D367" s="232" t="s">
        <v>175</v>
      </c>
      <c r="E367" s="233" t="s">
        <v>32</v>
      </c>
      <c r="F367" s="234" t="s">
        <v>620</v>
      </c>
      <c r="G367" s="231"/>
      <c r="H367" s="235">
        <v>52.479999999999997</v>
      </c>
      <c r="I367" s="236"/>
      <c r="J367" s="231"/>
      <c r="K367" s="231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175</v>
      </c>
      <c r="AU367" s="241" t="s">
        <v>86</v>
      </c>
      <c r="AV367" s="13" t="s">
        <v>86</v>
      </c>
      <c r="AW367" s="13" t="s">
        <v>39</v>
      </c>
      <c r="AX367" s="13" t="s">
        <v>77</v>
      </c>
      <c r="AY367" s="241" t="s">
        <v>166</v>
      </c>
    </row>
    <row r="368" s="13" customFormat="1">
      <c r="A368" s="13"/>
      <c r="B368" s="230"/>
      <c r="C368" s="231"/>
      <c r="D368" s="232" t="s">
        <v>175</v>
      </c>
      <c r="E368" s="233" t="s">
        <v>32</v>
      </c>
      <c r="F368" s="234" t="s">
        <v>621</v>
      </c>
      <c r="G368" s="231"/>
      <c r="H368" s="235">
        <v>61.640000000000001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175</v>
      </c>
      <c r="AU368" s="241" t="s">
        <v>86</v>
      </c>
      <c r="AV368" s="13" t="s">
        <v>86</v>
      </c>
      <c r="AW368" s="13" t="s">
        <v>39</v>
      </c>
      <c r="AX368" s="13" t="s">
        <v>77</v>
      </c>
      <c r="AY368" s="241" t="s">
        <v>166</v>
      </c>
    </row>
    <row r="369" s="13" customFormat="1">
      <c r="A369" s="13"/>
      <c r="B369" s="230"/>
      <c r="C369" s="231"/>
      <c r="D369" s="232" t="s">
        <v>175</v>
      </c>
      <c r="E369" s="233" t="s">
        <v>32</v>
      </c>
      <c r="F369" s="234" t="s">
        <v>622</v>
      </c>
      <c r="G369" s="231"/>
      <c r="H369" s="235">
        <v>1.2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175</v>
      </c>
      <c r="AU369" s="241" t="s">
        <v>86</v>
      </c>
      <c r="AV369" s="13" t="s">
        <v>86</v>
      </c>
      <c r="AW369" s="13" t="s">
        <v>39</v>
      </c>
      <c r="AX369" s="13" t="s">
        <v>77</v>
      </c>
      <c r="AY369" s="241" t="s">
        <v>166</v>
      </c>
    </row>
    <row r="370" s="13" customFormat="1">
      <c r="A370" s="13"/>
      <c r="B370" s="230"/>
      <c r="C370" s="231"/>
      <c r="D370" s="232" t="s">
        <v>175</v>
      </c>
      <c r="E370" s="233" t="s">
        <v>32</v>
      </c>
      <c r="F370" s="234" t="s">
        <v>623</v>
      </c>
      <c r="G370" s="231"/>
      <c r="H370" s="235">
        <v>2.7999999999999998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175</v>
      </c>
      <c r="AU370" s="241" t="s">
        <v>86</v>
      </c>
      <c r="AV370" s="13" t="s">
        <v>86</v>
      </c>
      <c r="AW370" s="13" t="s">
        <v>39</v>
      </c>
      <c r="AX370" s="13" t="s">
        <v>77</v>
      </c>
      <c r="AY370" s="241" t="s">
        <v>166</v>
      </c>
    </row>
    <row r="371" s="13" customFormat="1">
      <c r="A371" s="13"/>
      <c r="B371" s="230"/>
      <c r="C371" s="231"/>
      <c r="D371" s="232" t="s">
        <v>175</v>
      </c>
      <c r="E371" s="233" t="s">
        <v>32</v>
      </c>
      <c r="F371" s="234" t="s">
        <v>624</v>
      </c>
      <c r="G371" s="231"/>
      <c r="H371" s="235">
        <v>3.6200000000000001</v>
      </c>
      <c r="I371" s="236"/>
      <c r="J371" s="231"/>
      <c r="K371" s="231"/>
      <c r="L371" s="237"/>
      <c r="M371" s="238"/>
      <c r="N371" s="239"/>
      <c r="O371" s="239"/>
      <c r="P371" s="239"/>
      <c r="Q371" s="239"/>
      <c r="R371" s="239"/>
      <c r="S371" s="239"/>
      <c r="T371" s="24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1" t="s">
        <v>175</v>
      </c>
      <c r="AU371" s="241" t="s">
        <v>86</v>
      </c>
      <c r="AV371" s="13" t="s">
        <v>86</v>
      </c>
      <c r="AW371" s="13" t="s">
        <v>39</v>
      </c>
      <c r="AX371" s="13" t="s">
        <v>77</v>
      </c>
      <c r="AY371" s="241" t="s">
        <v>166</v>
      </c>
    </row>
    <row r="372" s="14" customFormat="1">
      <c r="A372" s="14"/>
      <c r="B372" s="242"/>
      <c r="C372" s="243"/>
      <c r="D372" s="232" t="s">
        <v>175</v>
      </c>
      <c r="E372" s="244" t="s">
        <v>32</v>
      </c>
      <c r="F372" s="245" t="s">
        <v>219</v>
      </c>
      <c r="G372" s="243"/>
      <c r="H372" s="246">
        <v>1336.99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175</v>
      </c>
      <c r="AU372" s="252" t="s">
        <v>86</v>
      </c>
      <c r="AV372" s="14" t="s">
        <v>173</v>
      </c>
      <c r="AW372" s="14" t="s">
        <v>39</v>
      </c>
      <c r="AX372" s="14" t="s">
        <v>84</v>
      </c>
      <c r="AY372" s="252" t="s">
        <v>166</v>
      </c>
    </row>
    <row r="373" s="2" customFormat="1">
      <c r="A373" s="41"/>
      <c r="B373" s="42"/>
      <c r="C373" s="217" t="s">
        <v>625</v>
      </c>
      <c r="D373" s="217" t="s">
        <v>168</v>
      </c>
      <c r="E373" s="218" t="s">
        <v>626</v>
      </c>
      <c r="F373" s="219" t="s">
        <v>627</v>
      </c>
      <c r="G373" s="220" t="s">
        <v>171</v>
      </c>
      <c r="H373" s="221">
        <v>47.520000000000003</v>
      </c>
      <c r="I373" s="222"/>
      <c r="J373" s="223">
        <f>ROUND(I373*H373,2)</f>
        <v>0</v>
      </c>
      <c r="K373" s="219" t="s">
        <v>172</v>
      </c>
      <c r="L373" s="47"/>
      <c r="M373" s="224" t="s">
        <v>32</v>
      </c>
      <c r="N373" s="225" t="s">
        <v>48</v>
      </c>
      <c r="O373" s="87"/>
      <c r="P373" s="226">
        <f>O373*H373</f>
        <v>0</v>
      </c>
      <c r="Q373" s="226">
        <v>0.00628</v>
      </c>
      <c r="R373" s="226">
        <f>Q373*H373</f>
        <v>0.29842560000000001</v>
      </c>
      <c r="S373" s="226">
        <v>0</v>
      </c>
      <c r="T373" s="22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8" t="s">
        <v>173</v>
      </c>
      <c r="AT373" s="228" t="s">
        <v>168</v>
      </c>
      <c r="AU373" s="228" t="s">
        <v>86</v>
      </c>
      <c r="AY373" s="19" t="s">
        <v>166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9" t="s">
        <v>84</v>
      </c>
      <c r="BK373" s="229">
        <f>ROUND(I373*H373,2)</f>
        <v>0</v>
      </c>
      <c r="BL373" s="19" t="s">
        <v>173</v>
      </c>
      <c r="BM373" s="228" t="s">
        <v>628</v>
      </c>
    </row>
    <row r="374" s="13" customFormat="1">
      <c r="A374" s="13"/>
      <c r="B374" s="230"/>
      <c r="C374" s="231"/>
      <c r="D374" s="232" t="s">
        <v>175</v>
      </c>
      <c r="E374" s="233" t="s">
        <v>32</v>
      </c>
      <c r="F374" s="234" t="s">
        <v>468</v>
      </c>
      <c r="G374" s="231"/>
      <c r="H374" s="235">
        <v>47.520000000000003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175</v>
      </c>
      <c r="AU374" s="241" t="s">
        <v>86</v>
      </c>
      <c r="AV374" s="13" t="s">
        <v>86</v>
      </c>
      <c r="AW374" s="13" t="s">
        <v>39</v>
      </c>
      <c r="AX374" s="13" t="s">
        <v>84</v>
      </c>
      <c r="AY374" s="241" t="s">
        <v>166</v>
      </c>
    </row>
    <row r="375" s="2" customFormat="1" ht="16.5" customHeight="1">
      <c r="A375" s="41"/>
      <c r="B375" s="42"/>
      <c r="C375" s="217" t="s">
        <v>629</v>
      </c>
      <c r="D375" s="217" t="s">
        <v>168</v>
      </c>
      <c r="E375" s="218" t="s">
        <v>630</v>
      </c>
      <c r="F375" s="219" t="s">
        <v>631</v>
      </c>
      <c r="G375" s="220" t="s">
        <v>182</v>
      </c>
      <c r="H375" s="221">
        <v>374.89999999999998</v>
      </c>
      <c r="I375" s="222"/>
      <c r="J375" s="223">
        <f>ROUND(I375*H375,2)</f>
        <v>0</v>
      </c>
      <c r="K375" s="219" t="s">
        <v>172</v>
      </c>
      <c r="L375" s="47"/>
      <c r="M375" s="224" t="s">
        <v>32</v>
      </c>
      <c r="N375" s="225" t="s">
        <v>48</v>
      </c>
      <c r="O375" s="87"/>
      <c r="P375" s="226">
        <f>O375*H375</f>
        <v>0</v>
      </c>
      <c r="Q375" s="226">
        <v>0.00114</v>
      </c>
      <c r="R375" s="226">
        <f>Q375*H375</f>
        <v>0.42738599999999993</v>
      </c>
      <c r="S375" s="226">
        <v>0</v>
      </c>
      <c r="T375" s="22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8" t="s">
        <v>173</v>
      </c>
      <c r="AT375" s="228" t="s">
        <v>168</v>
      </c>
      <c r="AU375" s="228" t="s">
        <v>86</v>
      </c>
      <c r="AY375" s="19" t="s">
        <v>166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9" t="s">
        <v>84</v>
      </c>
      <c r="BK375" s="229">
        <f>ROUND(I375*H375,2)</f>
        <v>0</v>
      </c>
      <c r="BL375" s="19" t="s">
        <v>173</v>
      </c>
      <c r="BM375" s="228" t="s">
        <v>632</v>
      </c>
    </row>
    <row r="376" s="15" customFormat="1">
      <c r="A376" s="15"/>
      <c r="B376" s="253"/>
      <c r="C376" s="254"/>
      <c r="D376" s="232" t="s">
        <v>175</v>
      </c>
      <c r="E376" s="255" t="s">
        <v>32</v>
      </c>
      <c r="F376" s="256" t="s">
        <v>633</v>
      </c>
      <c r="G376" s="254"/>
      <c r="H376" s="255" t="s">
        <v>32</v>
      </c>
      <c r="I376" s="257"/>
      <c r="J376" s="254"/>
      <c r="K376" s="254"/>
      <c r="L376" s="258"/>
      <c r="M376" s="259"/>
      <c r="N376" s="260"/>
      <c r="O376" s="260"/>
      <c r="P376" s="260"/>
      <c r="Q376" s="260"/>
      <c r="R376" s="260"/>
      <c r="S376" s="260"/>
      <c r="T376" s="26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2" t="s">
        <v>175</v>
      </c>
      <c r="AU376" s="262" t="s">
        <v>86</v>
      </c>
      <c r="AV376" s="15" t="s">
        <v>84</v>
      </c>
      <c r="AW376" s="15" t="s">
        <v>39</v>
      </c>
      <c r="AX376" s="15" t="s">
        <v>77</v>
      </c>
      <c r="AY376" s="262" t="s">
        <v>166</v>
      </c>
    </row>
    <row r="377" s="13" customFormat="1">
      <c r="A377" s="13"/>
      <c r="B377" s="230"/>
      <c r="C377" s="231"/>
      <c r="D377" s="232" t="s">
        <v>175</v>
      </c>
      <c r="E377" s="233" t="s">
        <v>32</v>
      </c>
      <c r="F377" s="234" t="s">
        <v>634</v>
      </c>
      <c r="G377" s="231"/>
      <c r="H377" s="235">
        <v>3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175</v>
      </c>
      <c r="AU377" s="241" t="s">
        <v>86</v>
      </c>
      <c r="AV377" s="13" t="s">
        <v>86</v>
      </c>
      <c r="AW377" s="13" t="s">
        <v>39</v>
      </c>
      <c r="AX377" s="13" t="s">
        <v>77</v>
      </c>
      <c r="AY377" s="241" t="s">
        <v>166</v>
      </c>
    </row>
    <row r="378" s="13" customFormat="1">
      <c r="A378" s="13"/>
      <c r="B378" s="230"/>
      <c r="C378" s="231"/>
      <c r="D378" s="232" t="s">
        <v>175</v>
      </c>
      <c r="E378" s="233" t="s">
        <v>32</v>
      </c>
      <c r="F378" s="234" t="s">
        <v>434</v>
      </c>
      <c r="G378" s="231"/>
      <c r="H378" s="235">
        <v>62.5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175</v>
      </c>
      <c r="AU378" s="241" t="s">
        <v>86</v>
      </c>
      <c r="AV378" s="13" t="s">
        <v>86</v>
      </c>
      <c r="AW378" s="13" t="s">
        <v>39</v>
      </c>
      <c r="AX378" s="13" t="s">
        <v>77</v>
      </c>
      <c r="AY378" s="241" t="s">
        <v>166</v>
      </c>
    </row>
    <row r="379" s="13" customFormat="1">
      <c r="A379" s="13"/>
      <c r="B379" s="230"/>
      <c r="C379" s="231"/>
      <c r="D379" s="232" t="s">
        <v>175</v>
      </c>
      <c r="E379" s="233" t="s">
        <v>32</v>
      </c>
      <c r="F379" s="234" t="s">
        <v>435</v>
      </c>
      <c r="G379" s="231"/>
      <c r="H379" s="235">
        <v>59.799999999999997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175</v>
      </c>
      <c r="AU379" s="241" t="s">
        <v>86</v>
      </c>
      <c r="AV379" s="13" t="s">
        <v>86</v>
      </c>
      <c r="AW379" s="13" t="s">
        <v>39</v>
      </c>
      <c r="AX379" s="13" t="s">
        <v>77</v>
      </c>
      <c r="AY379" s="241" t="s">
        <v>166</v>
      </c>
    </row>
    <row r="380" s="13" customFormat="1">
      <c r="A380" s="13"/>
      <c r="B380" s="230"/>
      <c r="C380" s="231"/>
      <c r="D380" s="232" t="s">
        <v>175</v>
      </c>
      <c r="E380" s="233" t="s">
        <v>32</v>
      </c>
      <c r="F380" s="234" t="s">
        <v>436</v>
      </c>
      <c r="G380" s="231"/>
      <c r="H380" s="235">
        <v>90.599999999999994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175</v>
      </c>
      <c r="AU380" s="241" t="s">
        <v>86</v>
      </c>
      <c r="AV380" s="13" t="s">
        <v>86</v>
      </c>
      <c r="AW380" s="13" t="s">
        <v>39</v>
      </c>
      <c r="AX380" s="13" t="s">
        <v>77</v>
      </c>
      <c r="AY380" s="241" t="s">
        <v>166</v>
      </c>
    </row>
    <row r="381" s="15" customFormat="1">
      <c r="A381" s="15"/>
      <c r="B381" s="253"/>
      <c r="C381" s="254"/>
      <c r="D381" s="232" t="s">
        <v>175</v>
      </c>
      <c r="E381" s="255" t="s">
        <v>32</v>
      </c>
      <c r="F381" s="256" t="s">
        <v>437</v>
      </c>
      <c r="G381" s="254"/>
      <c r="H381" s="255" t="s">
        <v>32</v>
      </c>
      <c r="I381" s="257"/>
      <c r="J381" s="254"/>
      <c r="K381" s="254"/>
      <c r="L381" s="258"/>
      <c r="M381" s="259"/>
      <c r="N381" s="260"/>
      <c r="O381" s="260"/>
      <c r="P381" s="260"/>
      <c r="Q381" s="260"/>
      <c r="R381" s="260"/>
      <c r="S381" s="260"/>
      <c r="T381" s="261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2" t="s">
        <v>175</v>
      </c>
      <c r="AU381" s="262" t="s">
        <v>86</v>
      </c>
      <c r="AV381" s="15" t="s">
        <v>84</v>
      </c>
      <c r="AW381" s="15" t="s">
        <v>39</v>
      </c>
      <c r="AX381" s="15" t="s">
        <v>77</v>
      </c>
      <c r="AY381" s="262" t="s">
        <v>166</v>
      </c>
    </row>
    <row r="382" s="13" customFormat="1">
      <c r="A382" s="13"/>
      <c r="B382" s="230"/>
      <c r="C382" s="231"/>
      <c r="D382" s="232" t="s">
        <v>175</v>
      </c>
      <c r="E382" s="233" t="s">
        <v>32</v>
      </c>
      <c r="F382" s="234" t="s">
        <v>438</v>
      </c>
      <c r="G382" s="231"/>
      <c r="H382" s="235">
        <v>38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175</v>
      </c>
      <c r="AU382" s="241" t="s">
        <v>86</v>
      </c>
      <c r="AV382" s="13" t="s">
        <v>86</v>
      </c>
      <c r="AW382" s="13" t="s">
        <v>39</v>
      </c>
      <c r="AX382" s="13" t="s">
        <v>77</v>
      </c>
      <c r="AY382" s="241" t="s">
        <v>166</v>
      </c>
    </row>
    <row r="383" s="13" customFormat="1">
      <c r="A383" s="13"/>
      <c r="B383" s="230"/>
      <c r="C383" s="231"/>
      <c r="D383" s="232" t="s">
        <v>175</v>
      </c>
      <c r="E383" s="233" t="s">
        <v>32</v>
      </c>
      <c r="F383" s="234" t="s">
        <v>439</v>
      </c>
      <c r="G383" s="231"/>
      <c r="H383" s="235">
        <v>7.5999999999999996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175</v>
      </c>
      <c r="AU383" s="241" t="s">
        <v>86</v>
      </c>
      <c r="AV383" s="13" t="s">
        <v>86</v>
      </c>
      <c r="AW383" s="13" t="s">
        <v>39</v>
      </c>
      <c r="AX383" s="13" t="s">
        <v>77</v>
      </c>
      <c r="AY383" s="241" t="s">
        <v>166</v>
      </c>
    </row>
    <row r="384" s="13" customFormat="1">
      <c r="A384" s="13"/>
      <c r="B384" s="230"/>
      <c r="C384" s="231"/>
      <c r="D384" s="232" t="s">
        <v>175</v>
      </c>
      <c r="E384" s="233" t="s">
        <v>32</v>
      </c>
      <c r="F384" s="234" t="s">
        <v>440</v>
      </c>
      <c r="G384" s="231"/>
      <c r="H384" s="235">
        <v>12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175</v>
      </c>
      <c r="AU384" s="241" t="s">
        <v>86</v>
      </c>
      <c r="AV384" s="13" t="s">
        <v>86</v>
      </c>
      <c r="AW384" s="13" t="s">
        <v>39</v>
      </c>
      <c r="AX384" s="13" t="s">
        <v>77</v>
      </c>
      <c r="AY384" s="241" t="s">
        <v>166</v>
      </c>
    </row>
    <row r="385" s="13" customFormat="1">
      <c r="A385" s="13"/>
      <c r="B385" s="230"/>
      <c r="C385" s="231"/>
      <c r="D385" s="232" t="s">
        <v>175</v>
      </c>
      <c r="E385" s="233" t="s">
        <v>32</v>
      </c>
      <c r="F385" s="234" t="s">
        <v>441</v>
      </c>
      <c r="G385" s="231"/>
      <c r="H385" s="235">
        <v>16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175</v>
      </c>
      <c r="AU385" s="241" t="s">
        <v>86</v>
      </c>
      <c r="AV385" s="13" t="s">
        <v>86</v>
      </c>
      <c r="AW385" s="13" t="s">
        <v>39</v>
      </c>
      <c r="AX385" s="13" t="s">
        <v>77</v>
      </c>
      <c r="AY385" s="241" t="s">
        <v>166</v>
      </c>
    </row>
    <row r="386" s="15" customFormat="1">
      <c r="A386" s="15"/>
      <c r="B386" s="253"/>
      <c r="C386" s="254"/>
      <c r="D386" s="232" t="s">
        <v>175</v>
      </c>
      <c r="E386" s="255" t="s">
        <v>32</v>
      </c>
      <c r="F386" s="256" t="s">
        <v>442</v>
      </c>
      <c r="G386" s="254"/>
      <c r="H386" s="255" t="s">
        <v>32</v>
      </c>
      <c r="I386" s="257"/>
      <c r="J386" s="254"/>
      <c r="K386" s="254"/>
      <c r="L386" s="258"/>
      <c r="M386" s="259"/>
      <c r="N386" s="260"/>
      <c r="O386" s="260"/>
      <c r="P386" s="260"/>
      <c r="Q386" s="260"/>
      <c r="R386" s="260"/>
      <c r="S386" s="260"/>
      <c r="T386" s="26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2" t="s">
        <v>175</v>
      </c>
      <c r="AU386" s="262" t="s">
        <v>86</v>
      </c>
      <c r="AV386" s="15" t="s">
        <v>84</v>
      </c>
      <c r="AW386" s="15" t="s">
        <v>39</v>
      </c>
      <c r="AX386" s="15" t="s">
        <v>77</v>
      </c>
      <c r="AY386" s="262" t="s">
        <v>166</v>
      </c>
    </row>
    <row r="387" s="13" customFormat="1">
      <c r="A387" s="13"/>
      <c r="B387" s="230"/>
      <c r="C387" s="231"/>
      <c r="D387" s="232" t="s">
        <v>175</v>
      </c>
      <c r="E387" s="233" t="s">
        <v>32</v>
      </c>
      <c r="F387" s="234" t="s">
        <v>443</v>
      </c>
      <c r="G387" s="231"/>
      <c r="H387" s="235">
        <v>25.600000000000001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175</v>
      </c>
      <c r="AU387" s="241" t="s">
        <v>86</v>
      </c>
      <c r="AV387" s="13" t="s">
        <v>86</v>
      </c>
      <c r="AW387" s="13" t="s">
        <v>39</v>
      </c>
      <c r="AX387" s="13" t="s">
        <v>77</v>
      </c>
      <c r="AY387" s="241" t="s">
        <v>166</v>
      </c>
    </row>
    <row r="388" s="13" customFormat="1">
      <c r="A388" s="13"/>
      <c r="B388" s="230"/>
      <c r="C388" s="231"/>
      <c r="D388" s="232" t="s">
        <v>175</v>
      </c>
      <c r="E388" s="233" t="s">
        <v>32</v>
      </c>
      <c r="F388" s="234" t="s">
        <v>444</v>
      </c>
      <c r="G388" s="231"/>
      <c r="H388" s="235">
        <v>11.4</v>
      </c>
      <c r="I388" s="236"/>
      <c r="J388" s="231"/>
      <c r="K388" s="231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175</v>
      </c>
      <c r="AU388" s="241" t="s">
        <v>86</v>
      </c>
      <c r="AV388" s="13" t="s">
        <v>86</v>
      </c>
      <c r="AW388" s="13" t="s">
        <v>39</v>
      </c>
      <c r="AX388" s="13" t="s">
        <v>77</v>
      </c>
      <c r="AY388" s="241" t="s">
        <v>166</v>
      </c>
    </row>
    <row r="389" s="13" customFormat="1">
      <c r="A389" s="13"/>
      <c r="B389" s="230"/>
      <c r="C389" s="231"/>
      <c r="D389" s="232" t="s">
        <v>175</v>
      </c>
      <c r="E389" s="233" t="s">
        <v>32</v>
      </c>
      <c r="F389" s="234" t="s">
        <v>445</v>
      </c>
      <c r="G389" s="231"/>
      <c r="H389" s="235">
        <v>48.399999999999999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175</v>
      </c>
      <c r="AU389" s="241" t="s">
        <v>86</v>
      </c>
      <c r="AV389" s="13" t="s">
        <v>86</v>
      </c>
      <c r="AW389" s="13" t="s">
        <v>39</v>
      </c>
      <c r="AX389" s="13" t="s">
        <v>77</v>
      </c>
      <c r="AY389" s="241" t="s">
        <v>166</v>
      </c>
    </row>
    <row r="390" s="14" customFormat="1">
      <c r="A390" s="14"/>
      <c r="B390" s="242"/>
      <c r="C390" s="243"/>
      <c r="D390" s="232" t="s">
        <v>175</v>
      </c>
      <c r="E390" s="244" t="s">
        <v>32</v>
      </c>
      <c r="F390" s="245" t="s">
        <v>219</v>
      </c>
      <c r="G390" s="243"/>
      <c r="H390" s="246">
        <v>374.89999999999998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175</v>
      </c>
      <c r="AU390" s="252" t="s">
        <v>86</v>
      </c>
      <c r="AV390" s="14" t="s">
        <v>173</v>
      </c>
      <c r="AW390" s="14" t="s">
        <v>39</v>
      </c>
      <c r="AX390" s="14" t="s">
        <v>84</v>
      </c>
      <c r="AY390" s="252" t="s">
        <v>166</v>
      </c>
    </row>
    <row r="391" s="2" customFormat="1" ht="16.5" customHeight="1">
      <c r="A391" s="41"/>
      <c r="B391" s="42"/>
      <c r="C391" s="217" t="s">
        <v>635</v>
      </c>
      <c r="D391" s="217" t="s">
        <v>168</v>
      </c>
      <c r="E391" s="218" t="s">
        <v>636</v>
      </c>
      <c r="F391" s="219" t="s">
        <v>637</v>
      </c>
      <c r="G391" s="220" t="s">
        <v>171</v>
      </c>
      <c r="H391" s="221">
        <v>47.520000000000003</v>
      </c>
      <c r="I391" s="222"/>
      <c r="J391" s="223">
        <f>ROUND(I391*H391,2)</f>
        <v>0</v>
      </c>
      <c r="K391" s="219" t="s">
        <v>172</v>
      </c>
      <c r="L391" s="47"/>
      <c r="M391" s="224" t="s">
        <v>32</v>
      </c>
      <c r="N391" s="225" t="s">
        <v>48</v>
      </c>
      <c r="O391" s="87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8" t="s">
        <v>173</v>
      </c>
      <c r="AT391" s="228" t="s">
        <v>168</v>
      </c>
      <c r="AU391" s="228" t="s">
        <v>86</v>
      </c>
      <c r="AY391" s="19" t="s">
        <v>166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9" t="s">
        <v>84</v>
      </c>
      <c r="BK391" s="229">
        <f>ROUND(I391*H391,2)</f>
        <v>0</v>
      </c>
      <c r="BL391" s="19" t="s">
        <v>173</v>
      </c>
      <c r="BM391" s="228" t="s">
        <v>638</v>
      </c>
    </row>
    <row r="392" s="13" customFormat="1">
      <c r="A392" s="13"/>
      <c r="B392" s="230"/>
      <c r="C392" s="231"/>
      <c r="D392" s="232" t="s">
        <v>175</v>
      </c>
      <c r="E392" s="233" t="s">
        <v>32</v>
      </c>
      <c r="F392" s="234" t="s">
        <v>468</v>
      </c>
      <c r="G392" s="231"/>
      <c r="H392" s="235">
        <v>47.520000000000003</v>
      </c>
      <c r="I392" s="236"/>
      <c r="J392" s="231"/>
      <c r="K392" s="231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175</v>
      </c>
      <c r="AU392" s="241" t="s">
        <v>86</v>
      </c>
      <c r="AV392" s="13" t="s">
        <v>86</v>
      </c>
      <c r="AW392" s="13" t="s">
        <v>39</v>
      </c>
      <c r="AX392" s="13" t="s">
        <v>84</v>
      </c>
      <c r="AY392" s="241" t="s">
        <v>166</v>
      </c>
    </row>
    <row r="393" s="2" customFormat="1" ht="16.5" customHeight="1">
      <c r="A393" s="41"/>
      <c r="B393" s="42"/>
      <c r="C393" s="217" t="s">
        <v>639</v>
      </c>
      <c r="D393" s="217" t="s">
        <v>304</v>
      </c>
      <c r="E393" s="218" t="s">
        <v>640</v>
      </c>
      <c r="F393" s="219" t="s">
        <v>641</v>
      </c>
      <c r="G393" s="220" t="s">
        <v>171</v>
      </c>
      <c r="H393" s="221">
        <v>73.599999999999994</v>
      </c>
      <c r="I393" s="222"/>
      <c r="J393" s="223">
        <f>ROUND(I393*H393,2)</f>
        <v>0</v>
      </c>
      <c r="K393" s="219" t="s">
        <v>32</v>
      </c>
      <c r="L393" s="47"/>
      <c r="M393" s="224" t="s">
        <v>32</v>
      </c>
      <c r="N393" s="225" t="s">
        <v>48</v>
      </c>
      <c r="O393" s="87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8" t="s">
        <v>173</v>
      </c>
      <c r="AT393" s="228" t="s">
        <v>168</v>
      </c>
      <c r="AU393" s="228" t="s">
        <v>86</v>
      </c>
      <c r="AY393" s="19" t="s">
        <v>166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9" t="s">
        <v>84</v>
      </c>
      <c r="BK393" s="229">
        <f>ROUND(I393*H393,2)</f>
        <v>0</v>
      </c>
      <c r="BL393" s="19" t="s">
        <v>173</v>
      </c>
      <c r="BM393" s="228" t="s">
        <v>642</v>
      </c>
    </row>
    <row r="394" s="2" customFormat="1">
      <c r="A394" s="41"/>
      <c r="B394" s="42"/>
      <c r="C394" s="43"/>
      <c r="D394" s="232" t="s">
        <v>308</v>
      </c>
      <c r="E394" s="43"/>
      <c r="F394" s="273" t="s">
        <v>643</v>
      </c>
      <c r="G394" s="43"/>
      <c r="H394" s="43"/>
      <c r="I394" s="274"/>
      <c r="J394" s="43"/>
      <c r="K394" s="43"/>
      <c r="L394" s="47"/>
      <c r="M394" s="275"/>
      <c r="N394" s="276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308</v>
      </c>
      <c r="AU394" s="19" t="s">
        <v>86</v>
      </c>
    </row>
    <row r="395" s="2" customFormat="1">
      <c r="A395" s="41"/>
      <c r="B395" s="42"/>
      <c r="C395" s="217" t="s">
        <v>644</v>
      </c>
      <c r="D395" s="217" t="s">
        <v>168</v>
      </c>
      <c r="E395" s="218" t="s">
        <v>645</v>
      </c>
      <c r="F395" s="219" t="s">
        <v>646</v>
      </c>
      <c r="G395" s="220" t="s">
        <v>215</v>
      </c>
      <c r="H395" s="221">
        <v>10.449999999999999</v>
      </c>
      <c r="I395" s="222"/>
      <c r="J395" s="223">
        <f>ROUND(I395*H395,2)</f>
        <v>0</v>
      </c>
      <c r="K395" s="219" t="s">
        <v>172</v>
      </c>
      <c r="L395" s="47"/>
      <c r="M395" s="224" t="s">
        <v>32</v>
      </c>
      <c r="N395" s="225" t="s">
        <v>48</v>
      </c>
      <c r="O395" s="87"/>
      <c r="P395" s="226">
        <f>O395*H395</f>
        <v>0</v>
      </c>
      <c r="Q395" s="226">
        <v>2.2563399999999998</v>
      </c>
      <c r="R395" s="226">
        <f>Q395*H395</f>
        <v>23.578752999999995</v>
      </c>
      <c r="S395" s="226">
        <v>0</v>
      </c>
      <c r="T395" s="22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8" t="s">
        <v>173</v>
      </c>
      <c r="AT395" s="228" t="s">
        <v>168</v>
      </c>
      <c r="AU395" s="228" t="s">
        <v>86</v>
      </c>
      <c r="AY395" s="19" t="s">
        <v>166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9" t="s">
        <v>84</v>
      </c>
      <c r="BK395" s="229">
        <f>ROUND(I395*H395,2)</f>
        <v>0</v>
      </c>
      <c r="BL395" s="19" t="s">
        <v>173</v>
      </c>
      <c r="BM395" s="228" t="s">
        <v>647</v>
      </c>
    </row>
    <row r="396" s="13" customFormat="1">
      <c r="A396" s="13"/>
      <c r="B396" s="230"/>
      <c r="C396" s="231"/>
      <c r="D396" s="232" t="s">
        <v>175</v>
      </c>
      <c r="E396" s="233" t="s">
        <v>32</v>
      </c>
      <c r="F396" s="234" t="s">
        <v>648</v>
      </c>
      <c r="G396" s="231"/>
      <c r="H396" s="235">
        <v>5.5</v>
      </c>
      <c r="I396" s="236"/>
      <c r="J396" s="231"/>
      <c r="K396" s="231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175</v>
      </c>
      <c r="AU396" s="241" t="s">
        <v>86</v>
      </c>
      <c r="AV396" s="13" t="s">
        <v>86</v>
      </c>
      <c r="AW396" s="13" t="s">
        <v>39</v>
      </c>
      <c r="AX396" s="13" t="s">
        <v>77</v>
      </c>
      <c r="AY396" s="241" t="s">
        <v>166</v>
      </c>
    </row>
    <row r="397" s="13" customFormat="1">
      <c r="A397" s="13"/>
      <c r="B397" s="230"/>
      <c r="C397" s="231"/>
      <c r="D397" s="232" t="s">
        <v>175</v>
      </c>
      <c r="E397" s="233" t="s">
        <v>32</v>
      </c>
      <c r="F397" s="234" t="s">
        <v>649</v>
      </c>
      <c r="G397" s="231"/>
      <c r="H397" s="235">
        <v>4.9500000000000002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175</v>
      </c>
      <c r="AU397" s="241" t="s">
        <v>86</v>
      </c>
      <c r="AV397" s="13" t="s">
        <v>86</v>
      </c>
      <c r="AW397" s="13" t="s">
        <v>39</v>
      </c>
      <c r="AX397" s="13" t="s">
        <v>77</v>
      </c>
      <c r="AY397" s="241" t="s">
        <v>166</v>
      </c>
    </row>
    <row r="398" s="14" customFormat="1">
      <c r="A398" s="14"/>
      <c r="B398" s="242"/>
      <c r="C398" s="243"/>
      <c r="D398" s="232" t="s">
        <v>175</v>
      </c>
      <c r="E398" s="244" t="s">
        <v>32</v>
      </c>
      <c r="F398" s="245" t="s">
        <v>219</v>
      </c>
      <c r="G398" s="243"/>
      <c r="H398" s="246">
        <v>10.449999999999999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175</v>
      </c>
      <c r="AU398" s="252" t="s">
        <v>86</v>
      </c>
      <c r="AV398" s="14" t="s">
        <v>173</v>
      </c>
      <c r="AW398" s="14" t="s">
        <v>39</v>
      </c>
      <c r="AX398" s="14" t="s">
        <v>84</v>
      </c>
      <c r="AY398" s="252" t="s">
        <v>166</v>
      </c>
    </row>
    <row r="399" s="2" customFormat="1">
      <c r="A399" s="41"/>
      <c r="B399" s="42"/>
      <c r="C399" s="217" t="s">
        <v>650</v>
      </c>
      <c r="D399" s="217" t="s">
        <v>168</v>
      </c>
      <c r="E399" s="218" t="s">
        <v>651</v>
      </c>
      <c r="F399" s="219" t="s">
        <v>652</v>
      </c>
      <c r="G399" s="220" t="s">
        <v>182</v>
      </c>
      <c r="H399" s="221">
        <v>110</v>
      </c>
      <c r="I399" s="222"/>
      <c r="J399" s="223">
        <f>ROUND(I399*H399,2)</f>
        <v>0</v>
      </c>
      <c r="K399" s="219" t="s">
        <v>172</v>
      </c>
      <c r="L399" s="47"/>
      <c r="M399" s="224" t="s">
        <v>32</v>
      </c>
      <c r="N399" s="225" t="s">
        <v>48</v>
      </c>
      <c r="O399" s="87"/>
      <c r="P399" s="226">
        <f>O399*H399</f>
        <v>0</v>
      </c>
      <c r="Q399" s="226">
        <v>1.0000000000000001E-05</v>
      </c>
      <c r="R399" s="226">
        <f>Q399*H399</f>
        <v>0.0011000000000000001</v>
      </c>
      <c r="S399" s="226">
        <v>0</v>
      </c>
      <c r="T399" s="22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8" t="s">
        <v>173</v>
      </c>
      <c r="AT399" s="228" t="s">
        <v>168</v>
      </c>
      <c r="AU399" s="228" t="s">
        <v>86</v>
      </c>
      <c r="AY399" s="19" t="s">
        <v>166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9" t="s">
        <v>84</v>
      </c>
      <c r="BK399" s="229">
        <f>ROUND(I399*H399,2)</f>
        <v>0</v>
      </c>
      <c r="BL399" s="19" t="s">
        <v>173</v>
      </c>
      <c r="BM399" s="228" t="s">
        <v>653</v>
      </c>
    </row>
    <row r="400" s="15" customFormat="1">
      <c r="A400" s="15"/>
      <c r="B400" s="253"/>
      <c r="C400" s="254"/>
      <c r="D400" s="232" t="s">
        <v>175</v>
      </c>
      <c r="E400" s="255" t="s">
        <v>32</v>
      </c>
      <c r="F400" s="256" t="s">
        <v>654</v>
      </c>
      <c r="G400" s="254"/>
      <c r="H400" s="255" t="s">
        <v>32</v>
      </c>
      <c r="I400" s="257"/>
      <c r="J400" s="254"/>
      <c r="K400" s="254"/>
      <c r="L400" s="258"/>
      <c r="M400" s="259"/>
      <c r="N400" s="260"/>
      <c r="O400" s="260"/>
      <c r="P400" s="260"/>
      <c r="Q400" s="260"/>
      <c r="R400" s="260"/>
      <c r="S400" s="260"/>
      <c r="T400" s="26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2" t="s">
        <v>175</v>
      </c>
      <c r="AU400" s="262" t="s">
        <v>86</v>
      </c>
      <c r="AV400" s="15" t="s">
        <v>84</v>
      </c>
      <c r="AW400" s="15" t="s">
        <v>39</v>
      </c>
      <c r="AX400" s="15" t="s">
        <v>77</v>
      </c>
      <c r="AY400" s="262" t="s">
        <v>166</v>
      </c>
    </row>
    <row r="401" s="13" customFormat="1">
      <c r="A401" s="13"/>
      <c r="B401" s="230"/>
      <c r="C401" s="231"/>
      <c r="D401" s="232" t="s">
        <v>175</v>
      </c>
      <c r="E401" s="233" t="s">
        <v>32</v>
      </c>
      <c r="F401" s="234" t="s">
        <v>655</v>
      </c>
      <c r="G401" s="231"/>
      <c r="H401" s="235">
        <v>110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175</v>
      </c>
      <c r="AU401" s="241" t="s">
        <v>86</v>
      </c>
      <c r="AV401" s="13" t="s">
        <v>86</v>
      </c>
      <c r="AW401" s="13" t="s">
        <v>39</v>
      </c>
      <c r="AX401" s="13" t="s">
        <v>84</v>
      </c>
      <c r="AY401" s="241" t="s">
        <v>166</v>
      </c>
    </row>
    <row r="402" s="2" customFormat="1" ht="16.5" customHeight="1">
      <c r="A402" s="41"/>
      <c r="B402" s="42"/>
      <c r="C402" s="217" t="s">
        <v>656</v>
      </c>
      <c r="D402" s="217" t="s">
        <v>168</v>
      </c>
      <c r="E402" s="218" t="s">
        <v>657</v>
      </c>
      <c r="F402" s="219" t="s">
        <v>658</v>
      </c>
      <c r="G402" s="220" t="s">
        <v>215</v>
      </c>
      <c r="H402" s="221">
        <v>36</v>
      </c>
      <c r="I402" s="222"/>
      <c r="J402" s="223">
        <f>ROUND(I402*H402,2)</f>
        <v>0</v>
      </c>
      <c r="K402" s="219" t="s">
        <v>172</v>
      </c>
      <c r="L402" s="47"/>
      <c r="M402" s="224" t="s">
        <v>32</v>
      </c>
      <c r="N402" s="225" t="s">
        <v>48</v>
      </c>
      <c r="O402" s="87"/>
      <c r="P402" s="226">
        <f>O402*H402</f>
        <v>0</v>
      </c>
      <c r="Q402" s="226">
        <v>1.44</v>
      </c>
      <c r="R402" s="226">
        <f>Q402*H402</f>
        <v>51.839999999999996</v>
      </c>
      <c r="S402" s="226">
        <v>0</v>
      </c>
      <c r="T402" s="22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8" t="s">
        <v>173</v>
      </c>
      <c r="AT402" s="228" t="s">
        <v>168</v>
      </c>
      <c r="AU402" s="228" t="s">
        <v>86</v>
      </c>
      <c r="AY402" s="19" t="s">
        <v>166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9" t="s">
        <v>84</v>
      </c>
      <c r="BK402" s="229">
        <f>ROUND(I402*H402,2)</f>
        <v>0</v>
      </c>
      <c r="BL402" s="19" t="s">
        <v>173</v>
      </c>
      <c r="BM402" s="228" t="s">
        <v>659</v>
      </c>
    </row>
    <row r="403" s="15" customFormat="1">
      <c r="A403" s="15"/>
      <c r="B403" s="253"/>
      <c r="C403" s="254"/>
      <c r="D403" s="232" t="s">
        <v>175</v>
      </c>
      <c r="E403" s="255" t="s">
        <v>32</v>
      </c>
      <c r="F403" s="256" t="s">
        <v>340</v>
      </c>
      <c r="G403" s="254"/>
      <c r="H403" s="255" t="s">
        <v>32</v>
      </c>
      <c r="I403" s="257"/>
      <c r="J403" s="254"/>
      <c r="K403" s="254"/>
      <c r="L403" s="258"/>
      <c r="M403" s="259"/>
      <c r="N403" s="260"/>
      <c r="O403" s="260"/>
      <c r="P403" s="260"/>
      <c r="Q403" s="260"/>
      <c r="R403" s="260"/>
      <c r="S403" s="260"/>
      <c r="T403" s="26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2" t="s">
        <v>175</v>
      </c>
      <c r="AU403" s="262" t="s">
        <v>86</v>
      </c>
      <c r="AV403" s="15" t="s">
        <v>84</v>
      </c>
      <c r="AW403" s="15" t="s">
        <v>39</v>
      </c>
      <c r="AX403" s="15" t="s">
        <v>77</v>
      </c>
      <c r="AY403" s="262" t="s">
        <v>166</v>
      </c>
    </row>
    <row r="404" s="13" customFormat="1">
      <c r="A404" s="13"/>
      <c r="B404" s="230"/>
      <c r="C404" s="231"/>
      <c r="D404" s="232" t="s">
        <v>175</v>
      </c>
      <c r="E404" s="233" t="s">
        <v>32</v>
      </c>
      <c r="F404" s="234" t="s">
        <v>660</v>
      </c>
      <c r="G404" s="231"/>
      <c r="H404" s="235">
        <v>36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175</v>
      </c>
      <c r="AU404" s="241" t="s">
        <v>86</v>
      </c>
      <c r="AV404" s="13" t="s">
        <v>86</v>
      </c>
      <c r="AW404" s="13" t="s">
        <v>39</v>
      </c>
      <c r="AX404" s="13" t="s">
        <v>84</v>
      </c>
      <c r="AY404" s="241" t="s">
        <v>166</v>
      </c>
    </row>
    <row r="405" s="2" customFormat="1">
      <c r="A405" s="41"/>
      <c r="B405" s="42"/>
      <c r="C405" s="217" t="s">
        <v>661</v>
      </c>
      <c r="D405" s="217" t="s">
        <v>168</v>
      </c>
      <c r="E405" s="218" t="s">
        <v>662</v>
      </c>
      <c r="F405" s="219" t="s">
        <v>663</v>
      </c>
      <c r="G405" s="220" t="s">
        <v>215</v>
      </c>
      <c r="H405" s="221">
        <v>80.400000000000006</v>
      </c>
      <c r="I405" s="222"/>
      <c r="J405" s="223">
        <f>ROUND(I405*H405,2)</f>
        <v>0</v>
      </c>
      <c r="K405" s="219" t="s">
        <v>172</v>
      </c>
      <c r="L405" s="47"/>
      <c r="M405" s="224" t="s">
        <v>32</v>
      </c>
      <c r="N405" s="225" t="s">
        <v>48</v>
      </c>
      <c r="O405" s="87"/>
      <c r="P405" s="226">
        <f>O405*H405</f>
        <v>0</v>
      </c>
      <c r="Q405" s="226">
        <v>1.44</v>
      </c>
      <c r="R405" s="226">
        <f>Q405*H405</f>
        <v>115.77600000000001</v>
      </c>
      <c r="S405" s="226">
        <v>0</v>
      </c>
      <c r="T405" s="22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8" t="s">
        <v>173</v>
      </c>
      <c r="AT405" s="228" t="s">
        <v>168</v>
      </c>
      <c r="AU405" s="228" t="s">
        <v>86</v>
      </c>
      <c r="AY405" s="19" t="s">
        <v>166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9" t="s">
        <v>84</v>
      </c>
      <c r="BK405" s="229">
        <f>ROUND(I405*H405,2)</f>
        <v>0</v>
      </c>
      <c r="BL405" s="19" t="s">
        <v>173</v>
      </c>
      <c r="BM405" s="228" t="s">
        <v>664</v>
      </c>
    </row>
    <row r="406" s="13" customFormat="1">
      <c r="A406" s="13"/>
      <c r="B406" s="230"/>
      <c r="C406" s="231"/>
      <c r="D406" s="232" t="s">
        <v>175</v>
      </c>
      <c r="E406" s="233" t="s">
        <v>32</v>
      </c>
      <c r="F406" s="234" t="s">
        <v>665</v>
      </c>
      <c r="G406" s="231"/>
      <c r="H406" s="235">
        <v>16.5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175</v>
      </c>
      <c r="AU406" s="241" t="s">
        <v>86</v>
      </c>
      <c r="AV406" s="13" t="s">
        <v>86</v>
      </c>
      <c r="AW406" s="13" t="s">
        <v>39</v>
      </c>
      <c r="AX406" s="13" t="s">
        <v>77</v>
      </c>
      <c r="AY406" s="241" t="s">
        <v>166</v>
      </c>
    </row>
    <row r="407" s="13" customFormat="1">
      <c r="A407" s="13"/>
      <c r="B407" s="230"/>
      <c r="C407" s="231"/>
      <c r="D407" s="232" t="s">
        <v>175</v>
      </c>
      <c r="E407" s="233" t="s">
        <v>32</v>
      </c>
      <c r="F407" s="234" t="s">
        <v>666</v>
      </c>
      <c r="G407" s="231"/>
      <c r="H407" s="235">
        <v>27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175</v>
      </c>
      <c r="AU407" s="241" t="s">
        <v>86</v>
      </c>
      <c r="AV407" s="13" t="s">
        <v>86</v>
      </c>
      <c r="AW407" s="13" t="s">
        <v>39</v>
      </c>
      <c r="AX407" s="13" t="s">
        <v>77</v>
      </c>
      <c r="AY407" s="241" t="s">
        <v>166</v>
      </c>
    </row>
    <row r="408" s="13" customFormat="1">
      <c r="A408" s="13"/>
      <c r="B408" s="230"/>
      <c r="C408" s="231"/>
      <c r="D408" s="232" t="s">
        <v>175</v>
      </c>
      <c r="E408" s="233" t="s">
        <v>32</v>
      </c>
      <c r="F408" s="234" t="s">
        <v>667</v>
      </c>
      <c r="G408" s="231"/>
      <c r="H408" s="235">
        <v>9.9000000000000004</v>
      </c>
      <c r="I408" s="236"/>
      <c r="J408" s="231"/>
      <c r="K408" s="231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175</v>
      </c>
      <c r="AU408" s="241" t="s">
        <v>86</v>
      </c>
      <c r="AV408" s="13" t="s">
        <v>86</v>
      </c>
      <c r="AW408" s="13" t="s">
        <v>39</v>
      </c>
      <c r="AX408" s="13" t="s">
        <v>77</v>
      </c>
      <c r="AY408" s="241" t="s">
        <v>166</v>
      </c>
    </row>
    <row r="409" s="13" customFormat="1">
      <c r="A409" s="13"/>
      <c r="B409" s="230"/>
      <c r="C409" s="231"/>
      <c r="D409" s="232" t="s">
        <v>175</v>
      </c>
      <c r="E409" s="233" t="s">
        <v>32</v>
      </c>
      <c r="F409" s="234" t="s">
        <v>668</v>
      </c>
      <c r="G409" s="231"/>
      <c r="H409" s="235">
        <v>27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175</v>
      </c>
      <c r="AU409" s="241" t="s">
        <v>86</v>
      </c>
      <c r="AV409" s="13" t="s">
        <v>86</v>
      </c>
      <c r="AW409" s="13" t="s">
        <v>39</v>
      </c>
      <c r="AX409" s="13" t="s">
        <v>77</v>
      </c>
      <c r="AY409" s="241" t="s">
        <v>166</v>
      </c>
    </row>
    <row r="410" s="14" customFormat="1">
      <c r="A410" s="14"/>
      <c r="B410" s="242"/>
      <c r="C410" s="243"/>
      <c r="D410" s="232" t="s">
        <v>175</v>
      </c>
      <c r="E410" s="244" t="s">
        <v>32</v>
      </c>
      <c r="F410" s="245" t="s">
        <v>219</v>
      </c>
      <c r="G410" s="243"/>
      <c r="H410" s="246">
        <v>80.400000000000006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175</v>
      </c>
      <c r="AU410" s="252" t="s">
        <v>86</v>
      </c>
      <c r="AV410" s="14" t="s">
        <v>173</v>
      </c>
      <c r="AW410" s="14" t="s">
        <v>39</v>
      </c>
      <c r="AX410" s="14" t="s">
        <v>84</v>
      </c>
      <c r="AY410" s="252" t="s">
        <v>166</v>
      </c>
    </row>
    <row r="411" s="2" customFormat="1">
      <c r="A411" s="41"/>
      <c r="B411" s="42"/>
      <c r="C411" s="217" t="s">
        <v>669</v>
      </c>
      <c r="D411" s="217" t="s">
        <v>168</v>
      </c>
      <c r="E411" s="218" t="s">
        <v>670</v>
      </c>
      <c r="F411" s="219" t="s">
        <v>671</v>
      </c>
      <c r="G411" s="220" t="s">
        <v>205</v>
      </c>
      <c r="H411" s="221">
        <v>2</v>
      </c>
      <c r="I411" s="222"/>
      <c r="J411" s="223">
        <f>ROUND(I411*H411,2)</f>
        <v>0</v>
      </c>
      <c r="K411" s="219" t="s">
        <v>172</v>
      </c>
      <c r="L411" s="47"/>
      <c r="M411" s="224" t="s">
        <v>32</v>
      </c>
      <c r="N411" s="225" t="s">
        <v>48</v>
      </c>
      <c r="O411" s="87"/>
      <c r="P411" s="226">
        <f>O411*H411</f>
        <v>0</v>
      </c>
      <c r="Q411" s="226">
        <v>0.017770000000000001</v>
      </c>
      <c r="R411" s="226">
        <f>Q411*H411</f>
        <v>0.035540000000000002</v>
      </c>
      <c r="S411" s="226">
        <v>0</v>
      </c>
      <c r="T411" s="22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8" t="s">
        <v>173</v>
      </c>
      <c r="AT411" s="228" t="s">
        <v>168</v>
      </c>
      <c r="AU411" s="228" t="s">
        <v>86</v>
      </c>
      <c r="AY411" s="19" t="s">
        <v>166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9" t="s">
        <v>84</v>
      </c>
      <c r="BK411" s="229">
        <f>ROUND(I411*H411,2)</f>
        <v>0</v>
      </c>
      <c r="BL411" s="19" t="s">
        <v>173</v>
      </c>
      <c r="BM411" s="228" t="s">
        <v>672</v>
      </c>
    </row>
    <row r="412" s="13" customFormat="1">
      <c r="A412" s="13"/>
      <c r="B412" s="230"/>
      <c r="C412" s="231"/>
      <c r="D412" s="232" t="s">
        <v>175</v>
      </c>
      <c r="E412" s="233" t="s">
        <v>32</v>
      </c>
      <c r="F412" s="234" t="s">
        <v>673</v>
      </c>
      <c r="G412" s="231"/>
      <c r="H412" s="235">
        <v>2</v>
      </c>
      <c r="I412" s="236"/>
      <c r="J412" s="231"/>
      <c r="K412" s="231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175</v>
      </c>
      <c r="AU412" s="241" t="s">
        <v>86</v>
      </c>
      <c r="AV412" s="13" t="s">
        <v>86</v>
      </c>
      <c r="AW412" s="13" t="s">
        <v>39</v>
      </c>
      <c r="AX412" s="13" t="s">
        <v>84</v>
      </c>
      <c r="AY412" s="241" t="s">
        <v>166</v>
      </c>
    </row>
    <row r="413" s="2" customFormat="1" ht="21.75" customHeight="1">
      <c r="A413" s="41"/>
      <c r="B413" s="42"/>
      <c r="C413" s="263" t="s">
        <v>674</v>
      </c>
      <c r="D413" s="263" t="s">
        <v>267</v>
      </c>
      <c r="E413" s="264" t="s">
        <v>675</v>
      </c>
      <c r="F413" s="265" t="s">
        <v>676</v>
      </c>
      <c r="G413" s="266" t="s">
        <v>205</v>
      </c>
      <c r="H413" s="267">
        <v>2</v>
      </c>
      <c r="I413" s="268"/>
      <c r="J413" s="269">
        <f>ROUND(I413*H413,2)</f>
        <v>0</v>
      </c>
      <c r="K413" s="265" t="s">
        <v>172</v>
      </c>
      <c r="L413" s="270"/>
      <c r="M413" s="271" t="s">
        <v>32</v>
      </c>
      <c r="N413" s="272" t="s">
        <v>48</v>
      </c>
      <c r="O413" s="87"/>
      <c r="P413" s="226">
        <f>O413*H413</f>
        <v>0</v>
      </c>
      <c r="Q413" s="226">
        <v>0.01553</v>
      </c>
      <c r="R413" s="226">
        <f>Q413*H413</f>
        <v>0.031060000000000001</v>
      </c>
      <c r="S413" s="226">
        <v>0</v>
      </c>
      <c r="T413" s="22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8" t="s">
        <v>202</v>
      </c>
      <c r="AT413" s="228" t="s">
        <v>267</v>
      </c>
      <c r="AU413" s="228" t="s">
        <v>86</v>
      </c>
      <c r="AY413" s="19" t="s">
        <v>166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9" t="s">
        <v>84</v>
      </c>
      <c r="BK413" s="229">
        <f>ROUND(I413*H413,2)</f>
        <v>0</v>
      </c>
      <c r="BL413" s="19" t="s">
        <v>173</v>
      </c>
      <c r="BM413" s="228" t="s">
        <v>677</v>
      </c>
    </row>
    <row r="414" s="13" customFormat="1">
      <c r="A414" s="13"/>
      <c r="B414" s="230"/>
      <c r="C414" s="231"/>
      <c r="D414" s="232" t="s">
        <v>175</v>
      </c>
      <c r="E414" s="233" t="s">
        <v>32</v>
      </c>
      <c r="F414" s="234" t="s">
        <v>678</v>
      </c>
      <c r="G414" s="231"/>
      <c r="H414" s="235">
        <v>2</v>
      </c>
      <c r="I414" s="236"/>
      <c r="J414" s="231"/>
      <c r="K414" s="231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175</v>
      </c>
      <c r="AU414" s="241" t="s">
        <v>86</v>
      </c>
      <c r="AV414" s="13" t="s">
        <v>86</v>
      </c>
      <c r="AW414" s="13" t="s">
        <v>39</v>
      </c>
      <c r="AX414" s="13" t="s">
        <v>84</v>
      </c>
      <c r="AY414" s="241" t="s">
        <v>166</v>
      </c>
    </row>
    <row r="415" s="2" customFormat="1" ht="21.75" customHeight="1">
      <c r="A415" s="41"/>
      <c r="B415" s="42"/>
      <c r="C415" s="217" t="s">
        <v>679</v>
      </c>
      <c r="D415" s="217" t="s">
        <v>168</v>
      </c>
      <c r="E415" s="218" t="s">
        <v>680</v>
      </c>
      <c r="F415" s="219" t="s">
        <v>681</v>
      </c>
      <c r="G415" s="220" t="s">
        <v>182</v>
      </c>
      <c r="H415" s="221">
        <v>10.800000000000001</v>
      </c>
      <c r="I415" s="222"/>
      <c r="J415" s="223">
        <f>ROUND(I415*H415,2)</f>
        <v>0</v>
      </c>
      <c r="K415" s="219" t="s">
        <v>172</v>
      </c>
      <c r="L415" s="47"/>
      <c r="M415" s="224" t="s">
        <v>32</v>
      </c>
      <c r="N415" s="225" t="s">
        <v>48</v>
      </c>
      <c r="O415" s="87"/>
      <c r="P415" s="226">
        <f>O415*H415</f>
        <v>0</v>
      </c>
      <c r="Q415" s="226">
        <v>0.01115</v>
      </c>
      <c r="R415" s="226">
        <f>Q415*H415</f>
        <v>0.12042000000000001</v>
      </c>
      <c r="S415" s="226">
        <v>0</v>
      </c>
      <c r="T415" s="22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8" t="s">
        <v>173</v>
      </c>
      <c r="AT415" s="228" t="s">
        <v>168</v>
      </c>
      <c r="AU415" s="228" t="s">
        <v>86</v>
      </c>
      <c r="AY415" s="19" t="s">
        <v>166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9" t="s">
        <v>84</v>
      </c>
      <c r="BK415" s="229">
        <f>ROUND(I415*H415,2)</f>
        <v>0</v>
      </c>
      <c r="BL415" s="19" t="s">
        <v>173</v>
      </c>
      <c r="BM415" s="228" t="s">
        <v>682</v>
      </c>
    </row>
    <row r="416" s="13" customFormat="1">
      <c r="A416" s="13"/>
      <c r="B416" s="230"/>
      <c r="C416" s="231"/>
      <c r="D416" s="232" t="s">
        <v>175</v>
      </c>
      <c r="E416" s="233" t="s">
        <v>32</v>
      </c>
      <c r="F416" s="234" t="s">
        <v>683</v>
      </c>
      <c r="G416" s="231"/>
      <c r="H416" s="235">
        <v>10.800000000000001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175</v>
      </c>
      <c r="AU416" s="241" t="s">
        <v>86</v>
      </c>
      <c r="AV416" s="13" t="s">
        <v>86</v>
      </c>
      <c r="AW416" s="13" t="s">
        <v>39</v>
      </c>
      <c r="AX416" s="13" t="s">
        <v>84</v>
      </c>
      <c r="AY416" s="241" t="s">
        <v>166</v>
      </c>
    </row>
    <row r="417" s="2" customFormat="1" ht="16.5" customHeight="1">
      <c r="A417" s="41"/>
      <c r="B417" s="42"/>
      <c r="C417" s="263" t="s">
        <v>684</v>
      </c>
      <c r="D417" s="263" t="s">
        <v>267</v>
      </c>
      <c r="E417" s="264" t="s">
        <v>685</v>
      </c>
      <c r="F417" s="265" t="s">
        <v>686</v>
      </c>
      <c r="G417" s="266" t="s">
        <v>182</v>
      </c>
      <c r="H417" s="267">
        <v>10.800000000000001</v>
      </c>
      <c r="I417" s="268"/>
      <c r="J417" s="269">
        <f>ROUND(I417*H417,2)</f>
        <v>0</v>
      </c>
      <c r="K417" s="265" t="s">
        <v>32</v>
      </c>
      <c r="L417" s="270"/>
      <c r="M417" s="271" t="s">
        <v>32</v>
      </c>
      <c r="N417" s="272" t="s">
        <v>48</v>
      </c>
      <c r="O417" s="87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8" t="s">
        <v>202</v>
      </c>
      <c r="AT417" s="228" t="s">
        <v>267</v>
      </c>
      <c r="AU417" s="228" t="s">
        <v>86</v>
      </c>
      <c r="AY417" s="19" t="s">
        <v>166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9" t="s">
        <v>84</v>
      </c>
      <c r="BK417" s="229">
        <f>ROUND(I417*H417,2)</f>
        <v>0</v>
      </c>
      <c r="BL417" s="19" t="s">
        <v>173</v>
      </c>
      <c r="BM417" s="228" t="s">
        <v>687</v>
      </c>
    </row>
    <row r="418" s="12" customFormat="1" ht="22.8" customHeight="1">
      <c r="A418" s="12"/>
      <c r="B418" s="201"/>
      <c r="C418" s="202"/>
      <c r="D418" s="203" t="s">
        <v>76</v>
      </c>
      <c r="E418" s="215" t="s">
        <v>208</v>
      </c>
      <c r="F418" s="215" t="s">
        <v>688</v>
      </c>
      <c r="G418" s="202"/>
      <c r="H418" s="202"/>
      <c r="I418" s="205"/>
      <c r="J418" s="216">
        <f>BK418</f>
        <v>0</v>
      </c>
      <c r="K418" s="202"/>
      <c r="L418" s="207"/>
      <c r="M418" s="208"/>
      <c r="N418" s="209"/>
      <c r="O418" s="209"/>
      <c r="P418" s="210">
        <f>SUM(P419:P601)</f>
        <v>0</v>
      </c>
      <c r="Q418" s="209"/>
      <c r="R418" s="210">
        <f>SUM(R419:R601)</f>
        <v>11.996700669999999</v>
      </c>
      <c r="S418" s="209"/>
      <c r="T418" s="211">
        <f>SUM(T419:T601)</f>
        <v>388.24699999999996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2" t="s">
        <v>84</v>
      </c>
      <c r="AT418" s="213" t="s">
        <v>76</v>
      </c>
      <c r="AU418" s="213" t="s">
        <v>84</v>
      </c>
      <c r="AY418" s="212" t="s">
        <v>166</v>
      </c>
      <c r="BK418" s="214">
        <f>SUM(BK419:BK601)</f>
        <v>0</v>
      </c>
    </row>
    <row r="419" s="2" customFormat="1">
      <c r="A419" s="41"/>
      <c r="B419" s="42"/>
      <c r="C419" s="217" t="s">
        <v>689</v>
      </c>
      <c r="D419" s="217" t="s">
        <v>168</v>
      </c>
      <c r="E419" s="218" t="s">
        <v>690</v>
      </c>
      <c r="F419" s="219" t="s">
        <v>691</v>
      </c>
      <c r="G419" s="220" t="s">
        <v>182</v>
      </c>
      <c r="H419" s="221">
        <v>40</v>
      </c>
      <c r="I419" s="222"/>
      <c r="J419" s="223">
        <f>ROUND(I419*H419,2)</f>
        <v>0</v>
      </c>
      <c r="K419" s="219" t="s">
        <v>172</v>
      </c>
      <c r="L419" s="47"/>
      <c r="M419" s="224" t="s">
        <v>32</v>
      </c>
      <c r="N419" s="225" t="s">
        <v>48</v>
      </c>
      <c r="O419" s="87"/>
      <c r="P419" s="226">
        <f>O419*H419</f>
        <v>0</v>
      </c>
      <c r="Q419" s="226">
        <v>0.1295</v>
      </c>
      <c r="R419" s="226">
        <f>Q419*H419</f>
        <v>5.1799999999999997</v>
      </c>
      <c r="S419" s="226">
        <v>0</v>
      </c>
      <c r="T419" s="22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8" t="s">
        <v>173</v>
      </c>
      <c r="AT419" s="228" t="s">
        <v>168</v>
      </c>
      <c r="AU419" s="228" t="s">
        <v>86</v>
      </c>
      <c r="AY419" s="19" t="s">
        <v>166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9" t="s">
        <v>84</v>
      </c>
      <c r="BK419" s="229">
        <f>ROUND(I419*H419,2)</f>
        <v>0</v>
      </c>
      <c r="BL419" s="19" t="s">
        <v>173</v>
      </c>
      <c r="BM419" s="228" t="s">
        <v>692</v>
      </c>
    </row>
    <row r="420" s="2" customFormat="1" ht="16.5" customHeight="1">
      <c r="A420" s="41"/>
      <c r="B420" s="42"/>
      <c r="C420" s="263" t="s">
        <v>693</v>
      </c>
      <c r="D420" s="263" t="s">
        <v>267</v>
      </c>
      <c r="E420" s="264" t="s">
        <v>694</v>
      </c>
      <c r="F420" s="265" t="s">
        <v>695</v>
      </c>
      <c r="G420" s="266" t="s">
        <v>182</v>
      </c>
      <c r="H420" s="267">
        <v>40</v>
      </c>
      <c r="I420" s="268"/>
      <c r="J420" s="269">
        <f>ROUND(I420*H420,2)</f>
        <v>0</v>
      </c>
      <c r="K420" s="265" t="s">
        <v>172</v>
      </c>
      <c r="L420" s="270"/>
      <c r="M420" s="271" t="s">
        <v>32</v>
      </c>
      <c r="N420" s="272" t="s">
        <v>48</v>
      </c>
      <c r="O420" s="87"/>
      <c r="P420" s="226">
        <f>O420*H420</f>
        <v>0</v>
      </c>
      <c r="Q420" s="226">
        <v>0.044999999999999998</v>
      </c>
      <c r="R420" s="226">
        <f>Q420*H420</f>
        <v>1.7999999999999998</v>
      </c>
      <c r="S420" s="226">
        <v>0</v>
      </c>
      <c r="T420" s="22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8" t="s">
        <v>202</v>
      </c>
      <c r="AT420" s="228" t="s">
        <v>267</v>
      </c>
      <c r="AU420" s="228" t="s">
        <v>86</v>
      </c>
      <c r="AY420" s="19" t="s">
        <v>166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9" t="s">
        <v>84</v>
      </c>
      <c r="BK420" s="229">
        <f>ROUND(I420*H420,2)</f>
        <v>0</v>
      </c>
      <c r="BL420" s="19" t="s">
        <v>173</v>
      </c>
      <c r="BM420" s="228" t="s">
        <v>696</v>
      </c>
    </row>
    <row r="421" s="2" customFormat="1">
      <c r="A421" s="41"/>
      <c r="B421" s="42"/>
      <c r="C421" s="217" t="s">
        <v>697</v>
      </c>
      <c r="D421" s="217" t="s">
        <v>168</v>
      </c>
      <c r="E421" s="218" t="s">
        <v>698</v>
      </c>
      <c r="F421" s="219" t="s">
        <v>699</v>
      </c>
      <c r="G421" s="220" t="s">
        <v>171</v>
      </c>
      <c r="H421" s="221">
        <v>1602.8250000000001</v>
      </c>
      <c r="I421" s="222"/>
      <c r="J421" s="223">
        <f>ROUND(I421*H421,2)</f>
        <v>0</v>
      </c>
      <c r="K421" s="219" t="s">
        <v>172</v>
      </c>
      <c r="L421" s="47"/>
      <c r="M421" s="224" t="s">
        <v>32</v>
      </c>
      <c r="N421" s="225" t="s">
        <v>48</v>
      </c>
      <c r="O421" s="87"/>
      <c r="P421" s="226">
        <f>O421*H421</f>
        <v>0</v>
      </c>
      <c r="Q421" s="226">
        <v>0</v>
      </c>
      <c r="R421" s="226">
        <f>Q421*H421</f>
        <v>0</v>
      </c>
      <c r="S421" s="226">
        <v>0</v>
      </c>
      <c r="T421" s="22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8" t="s">
        <v>173</v>
      </c>
      <c r="AT421" s="228" t="s">
        <v>168</v>
      </c>
      <c r="AU421" s="228" t="s">
        <v>86</v>
      </c>
      <c r="AY421" s="19" t="s">
        <v>166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9" t="s">
        <v>84</v>
      </c>
      <c r="BK421" s="229">
        <f>ROUND(I421*H421,2)</f>
        <v>0</v>
      </c>
      <c r="BL421" s="19" t="s">
        <v>173</v>
      </c>
      <c r="BM421" s="228" t="s">
        <v>700</v>
      </c>
    </row>
    <row r="422" s="13" customFormat="1">
      <c r="A422" s="13"/>
      <c r="B422" s="230"/>
      <c r="C422" s="231"/>
      <c r="D422" s="232" t="s">
        <v>175</v>
      </c>
      <c r="E422" s="233" t="s">
        <v>32</v>
      </c>
      <c r="F422" s="234" t="s">
        <v>701</v>
      </c>
      <c r="G422" s="231"/>
      <c r="H422" s="235">
        <v>193.19999999999999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175</v>
      </c>
      <c r="AU422" s="241" t="s">
        <v>86</v>
      </c>
      <c r="AV422" s="13" t="s">
        <v>86</v>
      </c>
      <c r="AW422" s="13" t="s">
        <v>39</v>
      </c>
      <c r="AX422" s="13" t="s">
        <v>77</v>
      </c>
      <c r="AY422" s="241" t="s">
        <v>166</v>
      </c>
    </row>
    <row r="423" s="13" customFormat="1">
      <c r="A423" s="13"/>
      <c r="B423" s="230"/>
      <c r="C423" s="231"/>
      <c r="D423" s="232" t="s">
        <v>175</v>
      </c>
      <c r="E423" s="233" t="s">
        <v>32</v>
      </c>
      <c r="F423" s="234" t="s">
        <v>702</v>
      </c>
      <c r="G423" s="231"/>
      <c r="H423" s="235">
        <v>297.14999999999998</v>
      </c>
      <c r="I423" s="236"/>
      <c r="J423" s="231"/>
      <c r="K423" s="231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175</v>
      </c>
      <c r="AU423" s="241" t="s">
        <v>86</v>
      </c>
      <c r="AV423" s="13" t="s">
        <v>86</v>
      </c>
      <c r="AW423" s="13" t="s">
        <v>39</v>
      </c>
      <c r="AX423" s="13" t="s">
        <v>77</v>
      </c>
      <c r="AY423" s="241" t="s">
        <v>166</v>
      </c>
    </row>
    <row r="424" s="13" customFormat="1">
      <c r="A424" s="13"/>
      <c r="B424" s="230"/>
      <c r="C424" s="231"/>
      <c r="D424" s="232" t="s">
        <v>175</v>
      </c>
      <c r="E424" s="233" t="s">
        <v>32</v>
      </c>
      <c r="F424" s="234" t="s">
        <v>703</v>
      </c>
      <c r="G424" s="231"/>
      <c r="H424" s="235">
        <v>929.25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175</v>
      </c>
      <c r="AU424" s="241" t="s">
        <v>86</v>
      </c>
      <c r="AV424" s="13" t="s">
        <v>86</v>
      </c>
      <c r="AW424" s="13" t="s">
        <v>39</v>
      </c>
      <c r="AX424" s="13" t="s">
        <v>77</v>
      </c>
      <c r="AY424" s="241" t="s">
        <v>166</v>
      </c>
    </row>
    <row r="425" s="13" customFormat="1">
      <c r="A425" s="13"/>
      <c r="B425" s="230"/>
      <c r="C425" s="231"/>
      <c r="D425" s="232" t="s">
        <v>175</v>
      </c>
      <c r="E425" s="233" t="s">
        <v>32</v>
      </c>
      <c r="F425" s="234" t="s">
        <v>704</v>
      </c>
      <c r="G425" s="231"/>
      <c r="H425" s="235">
        <v>183.22499999999999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175</v>
      </c>
      <c r="AU425" s="241" t="s">
        <v>86</v>
      </c>
      <c r="AV425" s="13" t="s">
        <v>86</v>
      </c>
      <c r="AW425" s="13" t="s">
        <v>39</v>
      </c>
      <c r="AX425" s="13" t="s">
        <v>77</v>
      </c>
      <c r="AY425" s="241" t="s">
        <v>166</v>
      </c>
    </row>
    <row r="426" s="14" customFormat="1">
      <c r="A426" s="14"/>
      <c r="B426" s="242"/>
      <c r="C426" s="243"/>
      <c r="D426" s="232" t="s">
        <v>175</v>
      </c>
      <c r="E426" s="244" t="s">
        <v>32</v>
      </c>
      <c r="F426" s="245" t="s">
        <v>219</v>
      </c>
      <c r="G426" s="243"/>
      <c r="H426" s="246">
        <v>1602.8249999999998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175</v>
      </c>
      <c r="AU426" s="252" t="s">
        <v>86</v>
      </c>
      <c r="AV426" s="14" t="s">
        <v>173</v>
      </c>
      <c r="AW426" s="14" t="s">
        <v>39</v>
      </c>
      <c r="AX426" s="14" t="s">
        <v>84</v>
      </c>
      <c r="AY426" s="252" t="s">
        <v>166</v>
      </c>
    </row>
    <row r="427" s="2" customFormat="1">
      <c r="A427" s="41"/>
      <c r="B427" s="42"/>
      <c r="C427" s="217" t="s">
        <v>705</v>
      </c>
      <c r="D427" s="217" t="s">
        <v>168</v>
      </c>
      <c r="E427" s="218" t="s">
        <v>706</v>
      </c>
      <c r="F427" s="219" t="s">
        <v>707</v>
      </c>
      <c r="G427" s="220" t="s">
        <v>171</v>
      </c>
      <c r="H427" s="221">
        <v>192339</v>
      </c>
      <c r="I427" s="222"/>
      <c r="J427" s="223">
        <f>ROUND(I427*H427,2)</f>
        <v>0</v>
      </c>
      <c r="K427" s="219" t="s">
        <v>172</v>
      </c>
      <c r="L427" s="47"/>
      <c r="M427" s="224" t="s">
        <v>32</v>
      </c>
      <c r="N427" s="225" t="s">
        <v>48</v>
      </c>
      <c r="O427" s="87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8" t="s">
        <v>173</v>
      </c>
      <c r="AT427" s="228" t="s">
        <v>168</v>
      </c>
      <c r="AU427" s="228" t="s">
        <v>86</v>
      </c>
      <c r="AY427" s="19" t="s">
        <v>166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9" t="s">
        <v>84</v>
      </c>
      <c r="BK427" s="229">
        <f>ROUND(I427*H427,2)</f>
        <v>0</v>
      </c>
      <c r="BL427" s="19" t="s">
        <v>173</v>
      </c>
      <c r="BM427" s="228" t="s">
        <v>708</v>
      </c>
    </row>
    <row r="428" s="13" customFormat="1">
      <c r="A428" s="13"/>
      <c r="B428" s="230"/>
      <c r="C428" s="231"/>
      <c r="D428" s="232" t="s">
        <v>175</v>
      </c>
      <c r="E428" s="233" t="s">
        <v>32</v>
      </c>
      <c r="F428" s="234" t="s">
        <v>709</v>
      </c>
      <c r="G428" s="231"/>
      <c r="H428" s="235">
        <v>192339</v>
      </c>
      <c r="I428" s="236"/>
      <c r="J428" s="231"/>
      <c r="K428" s="231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175</v>
      </c>
      <c r="AU428" s="241" t="s">
        <v>86</v>
      </c>
      <c r="AV428" s="13" t="s">
        <v>86</v>
      </c>
      <c r="AW428" s="13" t="s">
        <v>39</v>
      </c>
      <c r="AX428" s="13" t="s">
        <v>84</v>
      </c>
      <c r="AY428" s="241" t="s">
        <v>166</v>
      </c>
    </row>
    <row r="429" s="2" customFormat="1">
      <c r="A429" s="41"/>
      <c r="B429" s="42"/>
      <c r="C429" s="217" t="s">
        <v>710</v>
      </c>
      <c r="D429" s="217" t="s">
        <v>168</v>
      </c>
      <c r="E429" s="218" t="s">
        <v>711</v>
      </c>
      <c r="F429" s="219" t="s">
        <v>712</v>
      </c>
      <c r="G429" s="220" t="s">
        <v>171</v>
      </c>
      <c r="H429" s="221">
        <v>1602.8250000000001</v>
      </c>
      <c r="I429" s="222"/>
      <c r="J429" s="223">
        <f>ROUND(I429*H429,2)</f>
        <v>0</v>
      </c>
      <c r="K429" s="219" t="s">
        <v>172</v>
      </c>
      <c r="L429" s="47"/>
      <c r="M429" s="224" t="s">
        <v>32</v>
      </c>
      <c r="N429" s="225" t="s">
        <v>48</v>
      </c>
      <c r="O429" s="87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8" t="s">
        <v>173</v>
      </c>
      <c r="AT429" s="228" t="s">
        <v>168</v>
      </c>
      <c r="AU429" s="228" t="s">
        <v>86</v>
      </c>
      <c r="AY429" s="19" t="s">
        <v>166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9" t="s">
        <v>84</v>
      </c>
      <c r="BK429" s="229">
        <f>ROUND(I429*H429,2)</f>
        <v>0</v>
      </c>
      <c r="BL429" s="19" t="s">
        <v>173</v>
      </c>
      <c r="BM429" s="228" t="s">
        <v>713</v>
      </c>
    </row>
    <row r="430" s="13" customFormat="1">
      <c r="A430" s="13"/>
      <c r="B430" s="230"/>
      <c r="C430" s="231"/>
      <c r="D430" s="232" t="s">
        <v>175</v>
      </c>
      <c r="E430" s="233" t="s">
        <v>32</v>
      </c>
      <c r="F430" s="234" t="s">
        <v>701</v>
      </c>
      <c r="G430" s="231"/>
      <c r="H430" s="235">
        <v>193.19999999999999</v>
      </c>
      <c r="I430" s="236"/>
      <c r="J430" s="231"/>
      <c r="K430" s="231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175</v>
      </c>
      <c r="AU430" s="241" t="s">
        <v>86</v>
      </c>
      <c r="AV430" s="13" t="s">
        <v>86</v>
      </c>
      <c r="AW430" s="13" t="s">
        <v>39</v>
      </c>
      <c r="AX430" s="13" t="s">
        <v>77</v>
      </c>
      <c r="AY430" s="241" t="s">
        <v>166</v>
      </c>
    </row>
    <row r="431" s="13" customFormat="1">
      <c r="A431" s="13"/>
      <c r="B431" s="230"/>
      <c r="C431" s="231"/>
      <c r="D431" s="232" t="s">
        <v>175</v>
      </c>
      <c r="E431" s="233" t="s">
        <v>32</v>
      </c>
      <c r="F431" s="234" t="s">
        <v>702</v>
      </c>
      <c r="G431" s="231"/>
      <c r="H431" s="235">
        <v>297.14999999999998</v>
      </c>
      <c r="I431" s="236"/>
      <c r="J431" s="231"/>
      <c r="K431" s="231"/>
      <c r="L431" s="237"/>
      <c r="M431" s="238"/>
      <c r="N431" s="239"/>
      <c r="O431" s="239"/>
      <c r="P431" s="239"/>
      <c r="Q431" s="239"/>
      <c r="R431" s="239"/>
      <c r="S431" s="239"/>
      <c r="T431" s="24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1" t="s">
        <v>175</v>
      </c>
      <c r="AU431" s="241" t="s">
        <v>86</v>
      </c>
      <c r="AV431" s="13" t="s">
        <v>86</v>
      </c>
      <c r="AW431" s="13" t="s">
        <v>39</v>
      </c>
      <c r="AX431" s="13" t="s">
        <v>77</v>
      </c>
      <c r="AY431" s="241" t="s">
        <v>166</v>
      </c>
    </row>
    <row r="432" s="13" customFormat="1">
      <c r="A432" s="13"/>
      <c r="B432" s="230"/>
      <c r="C432" s="231"/>
      <c r="D432" s="232" t="s">
        <v>175</v>
      </c>
      <c r="E432" s="233" t="s">
        <v>32</v>
      </c>
      <c r="F432" s="234" t="s">
        <v>703</v>
      </c>
      <c r="G432" s="231"/>
      <c r="H432" s="235">
        <v>929.25</v>
      </c>
      <c r="I432" s="236"/>
      <c r="J432" s="231"/>
      <c r="K432" s="231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175</v>
      </c>
      <c r="AU432" s="241" t="s">
        <v>86</v>
      </c>
      <c r="AV432" s="13" t="s">
        <v>86</v>
      </c>
      <c r="AW432" s="13" t="s">
        <v>39</v>
      </c>
      <c r="AX432" s="13" t="s">
        <v>77</v>
      </c>
      <c r="AY432" s="241" t="s">
        <v>166</v>
      </c>
    </row>
    <row r="433" s="13" customFormat="1">
      <c r="A433" s="13"/>
      <c r="B433" s="230"/>
      <c r="C433" s="231"/>
      <c r="D433" s="232" t="s">
        <v>175</v>
      </c>
      <c r="E433" s="233" t="s">
        <v>32</v>
      </c>
      <c r="F433" s="234" t="s">
        <v>704</v>
      </c>
      <c r="G433" s="231"/>
      <c r="H433" s="235">
        <v>183.22499999999999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175</v>
      </c>
      <c r="AU433" s="241" t="s">
        <v>86</v>
      </c>
      <c r="AV433" s="13" t="s">
        <v>86</v>
      </c>
      <c r="AW433" s="13" t="s">
        <v>39</v>
      </c>
      <c r="AX433" s="13" t="s">
        <v>77</v>
      </c>
      <c r="AY433" s="241" t="s">
        <v>166</v>
      </c>
    </row>
    <row r="434" s="14" customFormat="1">
      <c r="A434" s="14"/>
      <c r="B434" s="242"/>
      <c r="C434" s="243"/>
      <c r="D434" s="232" t="s">
        <v>175</v>
      </c>
      <c r="E434" s="244" t="s">
        <v>32</v>
      </c>
      <c r="F434" s="245" t="s">
        <v>219</v>
      </c>
      <c r="G434" s="243"/>
      <c r="H434" s="246">
        <v>1602.8249999999998</v>
      </c>
      <c r="I434" s="247"/>
      <c r="J434" s="243"/>
      <c r="K434" s="243"/>
      <c r="L434" s="248"/>
      <c r="M434" s="249"/>
      <c r="N434" s="250"/>
      <c r="O434" s="250"/>
      <c r="P434" s="250"/>
      <c r="Q434" s="250"/>
      <c r="R434" s="250"/>
      <c r="S434" s="250"/>
      <c r="T434" s="25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2" t="s">
        <v>175</v>
      </c>
      <c r="AU434" s="252" t="s">
        <v>86</v>
      </c>
      <c r="AV434" s="14" t="s">
        <v>173</v>
      </c>
      <c r="AW434" s="14" t="s">
        <v>39</v>
      </c>
      <c r="AX434" s="14" t="s">
        <v>84</v>
      </c>
      <c r="AY434" s="252" t="s">
        <v>166</v>
      </c>
    </row>
    <row r="435" s="2" customFormat="1">
      <c r="A435" s="41"/>
      <c r="B435" s="42"/>
      <c r="C435" s="217" t="s">
        <v>714</v>
      </c>
      <c r="D435" s="217" t="s">
        <v>168</v>
      </c>
      <c r="E435" s="218" t="s">
        <v>715</v>
      </c>
      <c r="F435" s="219" t="s">
        <v>716</v>
      </c>
      <c r="G435" s="220" t="s">
        <v>182</v>
      </c>
      <c r="H435" s="221">
        <v>6</v>
      </c>
      <c r="I435" s="222"/>
      <c r="J435" s="223">
        <f>ROUND(I435*H435,2)</f>
        <v>0</v>
      </c>
      <c r="K435" s="219" t="s">
        <v>172</v>
      </c>
      <c r="L435" s="47"/>
      <c r="M435" s="224" t="s">
        <v>32</v>
      </c>
      <c r="N435" s="225" t="s">
        <v>48</v>
      </c>
      <c r="O435" s="87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8" t="s">
        <v>173</v>
      </c>
      <c r="AT435" s="228" t="s">
        <v>168</v>
      </c>
      <c r="AU435" s="228" t="s">
        <v>86</v>
      </c>
      <c r="AY435" s="19" t="s">
        <v>166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9" t="s">
        <v>84</v>
      </c>
      <c r="BK435" s="229">
        <f>ROUND(I435*H435,2)</f>
        <v>0</v>
      </c>
      <c r="BL435" s="19" t="s">
        <v>173</v>
      </c>
      <c r="BM435" s="228" t="s">
        <v>717</v>
      </c>
    </row>
    <row r="436" s="15" customFormat="1">
      <c r="A436" s="15"/>
      <c r="B436" s="253"/>
      <c r="C436" s="254"/>
      <c r="D436" s="232" t="s">
        <v>175</v>
      </c>
      <c r="E436" s="255" t="s">
        <v>32</v>
      </c>
      <c r="F436" s="256" t="s">
        <v>718</v>
      </c>
      <c r="G436" s="254"/>
      <c r="H436" s="255" t="s">
        <v>32</v>
      </c>
      <c r="I436" s="257"/>
      <c r="J436" s="254"/>
      <c r="K436" s="254"/>
      <c r="L436" s="258"/>
      <c r="M436" s="259"/>
      <c r="N436" s="260"/>
      <c r="O436" s="260"/>
      <c r="P436" s="260"/>
      <c r="Q436" s="260"/>
      <c r="R436" s="260"/>
      <c r="S436" s="260"/>
      <c r="T436" s="261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2" t="s">
        <v>175</v>
      </c>
      <c r="AU436" s="262" t="s">
        <v>86</v>
      </c>
      <c r="AV436" s="15" t="s">
        <v>84</v>
      </c>
      <c r="AW436" s="15" t="s">
        <v>39</v>
      </c>
      <c r="AX436" s="15" t="s">
        <v>77</v>
      </c>
      <c r="AY436" s="262" t="s">
        <v>166</v>
      </c>
    </row>
    <row r="437" s="13" customFormat="1">
      <c r="A437" s="13"/>
      <c r="B437" s="230"/>
      <c r="C437" s="231"/>
      <c r="D437" s="232" t="s">
        <v>175</v>
      </c>
      <c r="E437" s="233" t="s">
        <v>32</v>
      </c>
      <c r="F437" s="234" t="s">
        <v>719</v>
      </c>
      <c r="G437" s="231"/>
      <c r="H437" s="235">
        <v>6</v>
      </c>
      <c r="I437" s="236"/>
      <c r="J437" s="231"/>
      <c r="K437" s="231"/>
      <c r="L437" s="237"/>
      <c r="M437" s="238"/>
      <c r="N437" s="239"/>
      <c r="O437" s="239"/>
      <c r="P437" s="239"/>
      <c r="Q437" s="239"/>
      <c r="R437" s="239"/>
      <c r="S437" s="239"/>
      <c r="T437" s="24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1" t="s">
        <v>175</v>
      </c>
      <c r="AU437" s="241" t="s">
        <v>86</v>
      </c>
      <c r="AV437" s="13" t="s">
        <v>86</v>
      </c>
      <c r="AW437" s="13" t="s">
        <v>39</v>
      </c>
      <c r="AX437" s="13" t="s">
        <v>84</v>
      </c>
      <c r="AY437" s="241" t="s">
        <v>166</v>
      </c>
    </row>
    <row r="438" s="2" customFormat="1" ht="21.75" customHeight="1">
      <c r="A438" s="41"/>
      <c r="B438" s="42"/>
      <c r="C438" s="217" t="s">
        <v>720</v>
      </c>
      <c r="D438" s="217" t="s">
        <v>168</v>
      </c>
      <c r="E438" s="218" t="s">
        <v>721</v>
      </c>
      <c r="F438" s="219" t="s">
        <v>722</v>
      </c>
      <c r="G438" s="220" t="s">
        <v>182</v>
      </c>
      <c r="H438" s="221">
        <v>720</v>
      </c>
      <c r="I438" s="222"/>
      <c r="J438" s="223">
        <f>ROUND(I438*H438,2)</f>
        <v>0</v>
      </c>
      <c r="K438" s="219" t="s">
        <v>172</v>
      </c>
      <c r="L438" s="47"/>
      <c r="M438" s="224" t="s">
        <v>32</v>
      </c>
      <c r="N438" s="225" t="s">
        <v>48</v>
      </c>
      <c r="O438" s="87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8" t="s">
        <v>173</v>
      </c>
      <c r="AT438" s="228" t="s">
        <v>168</v>
      </c>
      <c r="AU438" s="228" t="s">
        <v>86</v>
      </c>
      <c r="AY438" s="19" t="s">
        <v>166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9" t="s">
        <v>84</v>
      </c>
      <c r="BK438" s="229">
        <f>ROUND(I438*H438,2)</f>
        <v>0</v>
      </c>
      <c r="BL438" s="19" t="s">
        <v>173</v>
      </c>
      <c r="BM438" s="228" t="s">
        <v>723</v>
      </c>
    </row>
    <row r="439" s="13" customFormat="1">
      <c r="A439" s="13"/>
      <c r="B439" s="230"/>
      <c r="C439" s="231"/>
      <c r="D439" s="232" t="s">
        <v>175</v>
      </c>
      <c r="E439" s="233" t="s">
        <v>32</v>
      </c>
      <c r="F439" s="234" t="s">
        <v>724</v>
      </c>
      <c r="G439" s="231"/>
      <c r="H439" s="235">
        <v>720</v>
      </c>
      <c r="I439" s="236"/>
      <c r="J439" s="231"/>
      <c r="K439" s="231"/>
      <c r="L439" s="237"/>
      <c r="M439" s="238"/>
      <c r="N439" s="239"/>
      <c r="O439" s="239"/>
      <c r="P439" s="239"/>
      <c r="Q439" s="239"/>
      <c r="R439" s="239"/>
      <c r="S439" s="239"/>
      <c r="T439" s="24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1" t="s">
        <v>175</v>
      </c>
      <c r="AU439" s="241" t="s">
        <v>86</v>
      </c>
      <c r="AV439" s="13" t="s">
        <v>86</v>
      </c>
      <c r="AW439" s="13" t="s">
        <v>39</v>
      </c>
      <c r="AX439" s="13" t="s">
        <v>84</v>
      </c>
      <c r="AY439" s="241" t="s">
        <v>166</v>
      </c>
    </row>
    <row r="440" s="2" customFormat="1">
      <c r="A440" s="41"/>
      <c r="B440" s="42"/>
      <c r="C440" s="217" t="s">
        <v>725</v>
      </c>
      <c r="D440" s="217" t="s">
        <v>168</v>
      </c>
      <c r="E440" s="218" t="s">
        <v>726</v>
      </c>
      <c r="F440" s="219" t="s">
        <v>727</v>
      </c>
      <c r="G440" s="220" t="s">
        <v>182</v>
      </c>
      <c r="H440" s="221">
        <v>6</v>
      </c>
      <c r="I440" s="222"/>
      <c r="J440" s="223">
        <f>ROUND(I440*H440,2)</f>
        <v>0</v>
      </c>
      <c r="K440" s="219" t="s">
        <v>172</v>
      </c>
      <c r="L440" s="47"/>
      <c r="M440" s="224" t="s">
        <v>32</v>
      </c>
      <c r="N440" s="225" t="s">
        <v>48</v>
      </c>
      <c r="O440" s="87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8" t="s">
        <v>173</v>
      </c>
      <c r="AT440" s="228" t="s">
        <v>168</v>
      </c>
      <c r="AU440" s="228" t="s">
        <v>86</v>
      </c>
      <c r="AY440" s="19" t="s">
        <v>166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9" t="s">
        <v>84</v>
      </c>
      <c r="BK440" s="229">
        <f>ROUND(I440*H440,2)</f>
        <v>0</v>
      </c>
      <c r="BL440" s="19" t="s">
        <v>173</v>
      </c>
      <c r="BM440" s="228" t="s">
        <v>728</v>
      </c>
    </row>
    <row r="441" s="2" customFormat="1" ht="16.5" customHeight="1">
      <c r="A441" s="41"/>
      <c r="B441" s="42"/>
      <c r="C441" s="217" t="s">
        <v>729</v>
      </c>
      <c r="D441" s="217" t="s">
        <v>168</v>
      </c>
      <c r="E441" s="218" t="s">
        <v>730</v>
      </c>
      <c r="F441" s="219" t="s">
        <v>731</v>
      </c>
      <c r="G441" s="220" t="s">
        <v>171</v>
      </c>
      <c r="H441" s="221">
        <v>1602.8250000000001</v>
      </c>
      <c r="I441" s="222"/>
      <c r="J441" s="223">
        <f>ROUND(I441*H441,2)</f>
        <v>0</v>
      </c>
      <c r="K441" s="219" t="s">
        <v>172</v>
      </c>
      <c r="L441" s="47"/>
      <c r="M441" s="224" t="s">
        <v>32</v>
      </c>
      <c r="N441" s="225" t="s">
        <v>48</v>
      </c>
      <c r="O441" s="87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8" t="s">
        <v>173</v>
      </c>
      <c r="AT441" s="228" t="s">
        <v>168</v>
      </c>
      <c r="AU441" s="228" t="s">
        <v>86</v>
      </c>
      <c r="AY441" s="19" t="s">
        <v>166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9" t="s">
        <v>84</v>
      </c>
      <c r="BK441" s="229">
        <f>ROUND(I441*H441,2)</f>
        <v>0</v>
      </c>
      <c r="BL441" s="19" t="s">
        <v>173</v>
      </c>
      <c r="BM441" s="228" t="s">
        <v>732</v>
      </c>
    </row>
    <row r="442" s="13" customFormat="1">
      <c r="A442" s="13"/>
      <c r="B442" s="230"/>
      <c r="C442" s="231"/>
      <c r="D442" s="232" t="s">
        <v>175</v>
      </c>
      <c r="E442" s="233" t="s">
        <v>32</v>
      </c>
      <c r="F442" s="234" t="s">
        <v>733</v>
      </c>
      <c r="G442" s="231"/>
      <c r="H442" s="235">
        <v>1602.8250000000001</v>
      </c>
      <c r="I442" s="236"/>
      <c r="J442" s="231"/>
      <c r="K442" s="231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175</v>
      </c>
      <c r="AU442" s="241" t="s">
        <v>86</v>
      </c>
      <c r="AV442" s="13" t="s">
        <v>86</v>
      </c>
      <c r="AW442" s="13" t="s">
        <v>39</v>
      </c>
      <c r="AX442" s="13" t="s">
        <v>84</v>
      </c>
      <c r="AY442" s="241" t="s">
        <v>166</v>
      </c>
    </row>
    <row r="443" s="2" customFormat="1" ht="16.5" customHeight="1">
      <c r="A443" s="41"/>
      <c r="B443" s="42"/>
      <c r="C443" s="217" t="s">
        <v>734</v>
      </c>
      <c r="D443" s="217" t="s">
        <v>168</v>
      </c>
      <c r="E443" s="218" t="s">
        <v>735</v>
      </c>
      <c r="F443" s="219" t="s">
        <v>736</v>
      </c>
      <c r="G443" s="220" t="s">
        <v>171</v>
      </c>
      <c r="H443" s="221">
        <v>192339</v>
      </c>
      <c r="I443" s="222"/>
      <c r="J443" s="223">
        <f>ROUND(I443*H443,2)</f>
        <v>0</v>
      </c>
      <c r="K443" s="219" t="s">
        <v>172</v>
      </c>
      <c r="L443" s="47"/>
      <c r="M443" s="224" t="s">
        <v>32</v>
      </c>
      <c r="N443" s="225" t="s">
        <v>48</v>
      </c>
      <c r="O443" s="87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7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8" t="s">
        <v>173</v>
      </c>
      <c r="AT443" s="228" t="s">
        <v>168</v>
      </c>
      <c r="AU443" s="228" t="s">
        <v>86</v>
      </c>
      <c r="AY443" s="19" t="s">
        <v>166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9" t="s">
        <v>84</v>
      </c>
      <c r="BK443" s="229">
        <f>ROUND(I443*H443,2)</f>
        <v>0</v>
      </c>
      <c r="BL443" s="19" t="s">
        <v>173</v>
      </c>
      <c r="BM443" s="228" t="s">
        <v>737</v>
      </c>
    </row>
    <row r="444" s="13" customFormat="1">
      <c r="A444" s="13"/>
      <c r="B444" s="230"/>
      <c r="C444" s="231"/>
      <c r="D444" s="232" t="s">
        <v>175</v>
      </c>
      <c r="E444" s="233" t="s">
        <v>32</v>
      </c>
      <c r="F444" s="234" t="s">
        <v>709</v>
      </c>
      <c r="G444" s="231"/>
      <c r="H444" s="235">
        <v>192339</v>
      </c>
      <c r="I444" s="236"/>
      <c r="J444" s="231"/>
      <c r="K444" s="231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175</v>
      </c>
      <c r="AU444" s="241" t="s">
        <v>86</v>
      </c>
      <c r="AV444" s="13" t="s">
        <v>86</v>
      </c>
      <c r="AW444" s="13" t="s">
        <v>39</v>
      </c>
      <c r="AX444" s="13" t="s">
        <v>84</v>
      </c>
      <c r="AY444" s="241" t="s">
        <v>166</v>
      </c>
    </row>
    <row r="445" s="2" customFormat="1" ht="16.5" customHeight="1">
      <c r="A445" s="41"/>
      <c r="B445" s="42"/>
      <c r="C445" s="217" t="s">
        <v>738</v>
      </c>
      <c r="D445" s="217" t="s">
        <v>168</v>
      </c>
      <c r="E445" s="218" t="s">
        <v>739</v>
      </c>
      <c r="F445" s="219" t="s">
        <v>740</v>
      </c>
      <c r="G445" s="220" t="s">
        <v>171</v>
      </c>
      <c r="H445" s="221">
        <v>1602.8250000000001</v>
      </c>
      <c r="I445" s="222"/>
      <c r="J445" s="223">
        <f>ROUND(I445*H445,2)</f>
        <v>0</v>
      </c>
      <c r="K445" s="219" t="s">
        <v>172</v>
      </c>
      <c r="L445" s="47"/>
      <c r="M445" s="224" t="s">
        <v>32</v>
      </c>
      <c r="N445" s="225" t="s">
        <v>48</v>
      </c>
      <c r="O445" s="87"/>
      <c r="P445" s="226">
        <f>O445*H445</f>
        <v>0</v>
      </c>
      <c r="Q445" s="226">
        <v>0</v>
      </c>
      <c r="R445" s="226">
        <f>Q445*H445</f>
        <v>0</v>
      </c>
      <c r="S445" s="226">
        <v>0</v>
      </c>
      <c r="T445" s="22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28" t="s">
        <v>173</v>
      </c>
      <c r="AT445" s="228" t="s">
        <v>168</v>
      </c>
      <c r="AU445" s="228" t="s">
        <v>86</v>
      </c>
      <c r="AY445" s="19" t="s">
        <v>166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9" t="s">
        <v>84</v>
      </c>
      <c r="BK445" s="229">
        <f>ROUND(I445*H445,2)</f>
        <v>0</v>
      </c>
      <c r="BL445" s="19" t="s">
        <v>173</v>
      </c>
      <c r="BM445" s="228" t="s">
        <v>741</v>
      </c>
    </row>
    <row r="446" s="13" customFormat="1">
      <c r="A446" s="13"/>
      <c r="B446" s="230"/>
      <c r="C446" s="231"/>
      <c r="D446" s="232" t="s">
        <v>175</v>
      </c>
      <c r="E446" s="233" t="s">
        <v>32</v>
      </c>
      <c r="F446" s="234" t="s">
        <v>733</v>
      </c>
      <c r="G446" s="231"/>
      <c r="H446" s="235">
        <v>1602.8250000000001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175</v>
      </c>
      <c r="AU446" s="241" t="s">
        <v>86</v>
      </c>
      <c r="AV446" s="13" t="s">
        <v>86</v>
      </c>
      <c r="AW446" s="13" t="s">
        <v>39</v>
      </c>
      <c r="AX446" s="13" t="s">
        <v>84</v>
      </c>
      <c r="AY446" s="241" t="s">
        <v>166</v>
      </c>
    </row>
    <row r="447" s="2" customFormat="1" ht="21.75" customHeight="1">
      <c r="A447" s="41"/>
      <c r="B447" s="42"/>
      <c r="C447" s="217" t="s">
        <v>742</v>
      </c>
      <c r="D447" s="217" t="s">
        <v>168</v>
      </c>
      <c r="E447" s="218" t="s">
        <v>743</v>
      </c>
      <c r="F447" s="219" t="s">
        <v>744</v>
      </c>
      <c r="G447" s="220" t="s">
        <v>182</v>
      </c>
      <c r="H447" s="221">
        <v>7.5</v>
      </c>
      <c r="I447" s="222"/>
      <c r="J447" s="223">
        <f>ROUND(I447*H447,2)</f>
        <v>0</v>
      </c>
      <c r="K447" s="219" t="s">
        <v>172</v>
      </c>
      <c r="L447" s="47"/>
      <c r="M447" s="224" t="s">
        <v>32</v>
      </c>
      <c r="N447" s="225" t="s">
        <v>48</v>
      </c>
      <c r="O447" s="87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8" t="s">
        <v>173</v>
      </c>
      <c r="AT447" s="228" t="s">
        <v>168</v>
      </c>
      <c r="AU447" s="228" t="s">
        <v>86</v>
      </c>
      <c r="AY447" s="19" t="s">
        <v>166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9" t="s">
        <v>84</v>
      </c>
      <c r="BK447" s="229">
        <f>ROUND(I447*H447,2)</f>
        <v>0</v>
      </c>
      <c r="BL447" s="19" t="s">
        <v>173</v>
      </c>
      <c r="BM447" s="228" t="s">
        <v>745</v>
      </c>
    </row>
    <row r="448" s="15" customFormat="1">
      <c r="A448" s="15"/>
      <c r="B448" s="253"/>
      <c r="C448" s="254"/>
      <c r="D448" s="232" t="s">
        <v>175</v>
      </c>
      <c r="E448" s="255" t="s">
        <v>32</v>
      </c>
      <c r="F448" s="256" t="s">
        <v>746</v>
      </c>
      <c r="G448" s="254"/>
      <c r="H448" s="255" t="s">
        <v>32</v>
      </c>
      <c r="I448" s="257"/>
      <c r="J448" s="254"/>
      <c r="K448" s="254"/>
      <c r="L448" s="258"/>
      <c r="M448" s="259"/>
      <c r="N448" s="260"/>
      <c r="O448" s="260"/>
      <c r="P448" s="260"/>
      <c r="Q448" s="260"/>
      <c r="R448" s="260"/>
      <c r="S448" s="260"/>
      <c r="T448" s="261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2" t="s">
        <v>175</v>
      </c>
      <c r="AU448" s="262" t="s">
        <v>86</v>
      </c>
      <c r="AV448" s="15" t="s">
        <v>84</v>
      </c>
      <c r="AW448" s="15" t="s">
        <v>39</v>
      </c>
      <c r="AX448" s="15" t="s">
        <v>77</v>
      </c>
      <c r="AY448" s="262" t="s">
        <v>166</v>
      </c>
    </row>
    <row r="449" s="13" customFormat="1">
      <c r="A449" s="13"/>
      <c r="B449" s="230"/>
      <c r="C449" s="231"/>
      <c r="D449" s="232" t="s">
        <v>175</v>
      </c>
      <c r="E449" s="233" t="s">
        <v>32</v>
      </c>
      <c r="F449" s="234" t="s">
        <v>747</v>
      </c>
      <c r="G449" s="231"/>
      <c r="H449" s="235">
        <v>7.5</v>
      </c>
      <c r="I449" s="236"/>
      <c r="J449" s="231"/>
      <c r="K449" s="231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175</v>
      </c>
      <c r="AU449" s="241" t="s">
        <v>86</v>
      </c>
      <c r="AV449" s="13" t="s">
        <v>86</v>
      </c>
      <c r="AW449" s="13" t="s">
        <v>39</v>
      </c>
      <c r="AX449" s="13" t="s">
        <v>84</v>
      </c>
      <c r="AY449" s="241" t="s">
        <v>166</v>
      </c>
    </row>
    <row r="450" s="2" customFormat="1" ht="16.5" customHeight="1">
      <c r="A450" s="41"/>
      <c r="B450" s="42"/>
      <c r="C450" s="217" t="s">
        <v>748</v>
      </c>
      <c r="D450" s="217" t="s">
        <v>168</v>
      </c>
      <c r="E450" s="218" t="s">
        <v>749</v>
      </c>
      <c r="F450" s="219" t="s">
        <v>750</v>
      </c>
      <c r="G450" s="220" t="s">
        <v>182</v>
      </c>
      <c r="H450" s="221">
        <v>20</v>
      </c>
      <c r="I450" s="222"/>
      <c r="J450" s="223">
        <f>ROUND(I450*H450,2)</f>
        <v>0</v>
      </c>
      <c r="K450" s="219" t="s">
        <v>32</v>
      </c>
      <c r="L450" s="47"/>
      <c r="M450" s="224" t="s">
        <v>32</v>
      </c>
      <c r="N450" s="225" t="s">
        <v>48</v>
      </c>
      <c r="O450" s="87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8" t="s">
        <v>173</v>
      </c>
      <c r="AT450" s="228" t="s">
        <v>168</v>
      </c>
      <c r="AU450" s="228" t="s">
        <v>86</v>
      </c>
      <c r="AY450" s="19" t="s">
        <v>166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9" t="s">
        <v>84</v>
      </c>
      <c r="BK450" s="229">
        <f>ROUND(I450*H450,2)</f>
        <v>0</v>
      </c>
      <c r="BL450" s="19" t="s">
        <v>173</v>
      </c>
      <c r="BM450" s="228" t="s">
        <v>751</v>
      </c>
    </row>
    <row r="451" s="2" customFormat="1" ht="16.5" customHeight="1">
      <c r="A451" s="41"/>
      <c r="B451" s="42"/>
      <c r="C451" s="217" t="s">
        <v>752</v>
      </c>
      <c r="D451" s="217" t="s">
        <v>168</v>
      </c>
      <c r="E451" s="218" t="s">
        <v>753</v>
      </c>
      <c r="F451" s="219" t="s">
        <v>754</v>
      </c>
      <c r="G451" s="220" t="s">
        <v>191</v>
      </c>
      <c r="H451" s="221">
        <v>120</v>
      </c>
      <c r="I451" s="222"/>
      <c r="J451" s="223">
        <f>ROUND(I451*H451,2)</f>
        <v>0</v>
      </c>
      <c r="K451" s="219" t="s">
        <v>32</v>
      </c>
      <c r="L451" s="47"/>
      <c r="M451" s="224" t="s">
        <v>32</v>
      </c>
      <c r="N451" s="225" t="s">
        <v>48</v>
      </c>
      <c r="O451" s="87"/>
      <c r="P451" s="226">
        <f>O451*H451</f>
        <v>0</v>
      </c>
      <c r="Q451" s="226">
        <v>0</v>
      </c>
      <c r="R451" s="226">
        <f>Q451*H451</f>
        <v>0</v>
      </c>
      <c r="S451" s="226">
        <v>0</v>
      </c>
      <c r="T451" s="227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8" t="s">
        <v>173</v>
      </c>
      <c r="AT451" s="228" t="s">
        <v>168</v>
      </c>
      <c r="AU451" s="228" t="s">
        <v>86</v>
      </c>
      <c r="AY451" s="19" t="s">
        <v>166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9" t="s">
        <v>84</v>
      </c>
      <c r="BK451" s="229">
        <f>ROUND(I451*H451,2)</f>
        <v>0</v>
      </c>
      <c r="BL451" s="19" t="s">
        <v>173</v>
      </c>
      <c r="BM451" s="228" t="s">
        <v>755</v>
      </c>
    </row>
    <row r="452" s="2" customFormat="1" ht="16.5" customHeight="1">
      <c r="A452" s="41"/>
      <c r="B452" s="42"/>
      <c r="C452" s="217" t="s">
        <v>756</v>
      </c>
      <c r="D452" s="217" t="s">
        <v>168</v>
      </c>
      <c r="E452" s="218" t="s">
        <v>757</v>
      </c>
      <c r="F452" s="219" t="s">
        <v>758</v>
      </c>
      <c r="G452" s="220" t="s">
        <v>182</v>
      </c>
      <c r="H452" s="221">
        <v>20</v>
      </c>
      <c r="I452" s="222"/>
      <c r="J452" s="223">
        <f>ROUND(I452*H452,2)</f>
        <v>0</v>
      </c>
      <c r="K452" s="219" t="s">
        <v>32</v>
      </c>
      <c r="L452" s="47"/>
      <c r="M452" s="224" t="s">
        <v>32</v>
      </c>
      <c r="N452" s="225" t="s">
        <v>48</v>
      </c>
      <c r="O452" s="87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8" t="s">
        <v>173</v>
      </c>
      <c r="AT452" s="228" t="s">
        <v>168</v>
      </c>
      <c r="AU452" s="228" t="s">
        <v>86</v>
      </c>
      <c r="AY452" s="19" t="s">
        <v>166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9" t="s">
        <v>84</v>
      </c>
      <c r="BK452" s="229">
        <f>ROUND(I452*H452,2)</f>
        <v>0</v>
      </c>
      <c r="BL452" s="19" t="s">
        <v>173</v>
      </c>
      <c r="BM452" s="228" t="s">
        <v>759</v>
      </c>
    </row>
    <row r="453" s="2" customFormat="1" ht="16.5" customHeight="1">
      <c r="A453" s="41"/>
      <c r="B453" s="42"/>
      <c r="C453" s="217" t="s">
        <v>760</v>
      </c>
      <c r="D453" s="217" t="s">
        <v>168</v>
      </c>
      <c r="E453" s="218" t="s">
        <v>761</v>
      </c>
      <c r="F453" s="219" t="s">
        <v>762</v>
      </c>
      <c r="G453" s="220" t="s">
        <v>763</v>
      </c>
      <c r="H453" s="221">
        <v>1</v>
      </c>
      <c r="I453" s="222"/>
      <c r="J453" s="223">
        <f>ROUND(I453*H453,2)</f>
        <v>0</v>
      </c>
      <c r="K453" s="219" t="s">
        <v>32</v>
      </c>
      <c r="L453" s="47"/>
      <c r="M453" s="224" t="s">
        <v>32</v>
      </c>
      <c r="N453" s="225" t="s">
        <v>48</v>
      </c>
      <c r="O453" s="87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8" t="s">
        <v>173</v>
      </c>
      <c r="AT453" s="228" t="s">
        <v>168</v>
      </c>
      <c r="AU453" s="228" t="s">
        <v>86</v>
      </c>
      <c r="AY453" s="19" t="s">
        <v>166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9" t="s">
        <v>84</v>
      </c>
      <c r="BK453" s="229">
        <f>ROUND(I453*H453,2)</f>
        <v>0</v>
      </c>
      <c r="BL453" s="19" t="s">
        <v>173</v>
      </c>
      <c r="BM453" s="228" t="s">
        <v>764</v>
      </c>
    </row>
    <row r="454" s="2" customFormat="1">
      <c r="A454" s="41"/>
      <c r="B454" s="42"/>
      <c r="C454" s="217" t="s">
        <v>765</v>
      </c>
      <c r="D454" s="217" t="s">
        <v>168</v>
      </c>
      <c r="E454" s="218" t="s">
        <v>766</v>
      </c>
      <c r="F454" s="219" t="s">
        <v>767</v>
      </c>
      <c r="G454" s="220" t="s">
        <v>171</v>
      </c>
      <c r="H454" s="221">
        <v>1796</v>
      </c>
      <c r="I454" s="222"/>
      <c r="J454" s="223">
        <f>ROUND(I454*H454,2)</f>
        <v>0</v>
      </c>
      <c r="K454" s="219" t="s">
        <v>172</v>
      </c>
      <c r="L454" s="47"/>
      <c r="M454" s="224" t="s">
        <v>32</v>
      </c>
      <c r="N454" s="225" t="s">
        <v>48</v>
      </c>
      <c r="O454" s="87"/>
      <c r="P454" s="226">
        <f>O454*H454</f>
        <v>0</v>
      </c>
      <c r="Q454" s="226">
        <v>0.00012999999999999999</v>
      </c>
      <c r="R454" s="226">
        <f>Q454*H454</f>
        <v>0.23347999999999999</v>
      </c>
      <c r="S454" s="226">
        <v>0</v>
      </c>
      <c r="T454" s="227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8" t="s">
        <v>173</v>
      </c>
      <c r="AT454" s="228" t="s">
        <v>168</v>
      </c>
      <c r="AU454" s="228" t="s">
        <v>86</v>
      </c>
      <c r="AY454" s="19" t="s">
        <v>166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9" t="s">
        <v>84</v>
      </c>
      <c r="BK454" s="229">
        <f>ROUND(I454*H454,2)</f>
        <v>0</v>
      </c>
      <c r="BL454" s="19" t="s">
        <v>173</v>
      </c>
      <c r="BM454" s="228" t="s">
        <v>768</v>
      </c>
    </row>
    <row r="455" s="13" customFormat="1">
      <c r="A455" s="13"/>
      <c r="B455" s="230"/>
      <c r="C455" s="231"/>
      <c r="D455" s="232" t="s">
        <v>175</v>
      </c>
      <c r="E455" s="233" t="s">
        <v>32</v>
      </c>
      <c r="F455" s="234" t="s">
        <v>769</v>
      </c>
      <c r="G455" s="231"/>
      <c r="H455" s="235">
        <v>1556</v>
      </c>
      <c r="I455" s="236"/>
      <c r="J455" s="231"/>
      <c r="K455" s="231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175</v>
      </c>
      <c r="AU455" s="241" t="s">
        <v>86</v>
      </c>
      <c r="AV455" s="13" t="s">
        <v>86</v>
      </c>
      <c r="AW455" s="13" t="s">
        <v>39</v>
      </c>
      <c r="AX455" s="13" t="s">
        <v>77</v>
      </c>
      <c r="AY455" s="241" t="s">
        <v>166</v>
      </c>
    </row>
    <row r="456" s="13" customFormat="1">
      <c r="A456" s="13"/>
      <c r="B456" s="230"/>
      <c r="C456" s="231"/>
      <c r="D456" s="232" t="s">
        <v>175</v>
      </c>
      <c r="E456" s="233" t="s">
        <v>32</v>
      </c>
      <c r="F456" s="234" t="s">
        <v>770</v>
      </c>
      <c r="G456" s="231"/>
      <c r="H456" s="235">
        <v>240</v>
      </c>
      <c r="I456" s="236"/>
      <c r="J456" s="231"/>
      <c r="K456" s="231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175</v>
      </c>
      <c r="AU456" s="241" t="s">
        <v>86</v>
      </c>
      <c r="AV456" s="13" t="s">
        <v>86</v>
      </c>
      <c r="AW456" s="13" t="s">
        <v>39</v>
      </c>
      <c r="AX456" s="13" t="s">
        <v>77</v>
      </c>
      <c r="AY456" s="241" t="s">
        <v>166</v>
      </c>
    </row>
    <row r="457" s="14" customFormat="1">
      <c r="A457" s="14"/>
      <c r="B457" s="242"/>
      <c r="C457" s="243"/>
      <c r="D457" s="232" t="s">
        <v>175</v>
      </c>
      <c r="E457" s="244" t="s">
        <v>32</v>
      </c>
      <c r="F457" s="245" t="s">
        <v>219</v>
      </c>
      <c r="G457" s="243"/>
      <c r="H457" s="246">
        <v>1796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175</v>
      </c>
      <c r="AU457" s="252" t="s">
        <v>86</v>
      </c>
      <c r="AV457" s="14" t="s">
        <v>173</v>
      </c>
      <c r="AW457" s="14" t="s">
        <v>39</v>
      </c>
      <c r="AX457" s="14" t="s">
        <v>84</v>
      </c>
      <c r="AY457" s="252" t="s">
        <v>166</v>
      </c>
    </row>
    <row r="458" s="2" customFormat="1">
      <c r="A458" s="41"/>
      <c r="B458" s="42"/>
      <c r="C458" s="217" t="s">
        <v>771</v>
      </c>
      <c r="D458" s="217" t="s">
        <v>168</v>
      </c>
      <c r="E458" s="218" t="s">
        <v>772</v>
      </c>
      <c r="F458" s="219" t="s">
        <v>773</v>
      </c>
      <c r="G458" s="220" t="s">
        <v>171</v>
      </c>
      <c r="H458" s="221">
        <v>3084</v>
      </c>
      <c r="I458" s="222"/>
      <c r="J458" s="223">
        <f>ROUND(I458*H458,2)</f>
        <v>0</v>
      </c>
      <c r="K458" s="219" t="s">
        <v>172</v>
      </c>
      <c r="L458" s="47"/>
      <c r="M458" s="224" t="s">
        <v>32</v>
      </c>
      <c r="N458" s="225" t="s">
        <v>48</v>
      </c>
      <c r="O458" s="87"/>
      <c r="P458" s="226">
        <f>O458*H458</f>
        <v>0</v>
      </c>
      <c r="Q458" s="226">
        <v>4.0000000000000003E-05</v>
      </c>
      <c r="R458" s="226">
        <f>Q458*H458</f>
        <v>0.12336000000000001</v>
      </c>
      <c r="S458" s="226">
        <v>0</v>
      </c>
      <c r="T458" s="227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8" t="s">
        <v>173</v>
      </c>
      <c r="AT458" s="228" t="s">
        <v>168</v>
      </c>
      <c r="AU458" s="228" t="s">
        <v>86</v>
      </c>
      <c r="AY458" s="19" t="s">
        <v>166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9" t="s">
        <v>84</v>
      </c>
      <c r="BK458" s="229">
        <f>ROUND(I458*H458,2)</f>
        <v>0</v>
      </c>
      <c r="BL458" s="19" t="s">
        <v>173</v>
      </c>
      <c r="BM458" s="228" t="s">
        <v>774</v>
      </c>
    </row>
    <row r="459" s="13" customFormat="1">
      <c r="A459" s="13"/>
      <c r="B459" s="230"/>
      <c r="C459" s="231"/>
      <c r="D459" s="232" t="s">
        <v>175</v>
      </c>
      <c r="E459" s="233" t="s">
        <v>32</v>
      </c>
      <c r="F459" s="234" t="s">
        <v>775</v>
      </c>
      <c r="G459" s="231"/>
      <c r="H459" s="235">
        <v>3084</v>
      </c>
      <c r="I459" s="236"/>
      <c r="J459" s="231"/>
      <c r="K459" s="231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175</v>
      </c>
      <c r="AU459" s="241" t="s">
        <v>86</v>
      </c>
      <c r="AV459" s="13" t="s">
        <v>86</v>
      </c>
      <c r="AW459" s="13" t="s">
        <v>39</v>
      </c>
      <c r="AX459" s="13" t="s">
        <v>84</v>
      </c>
      <c r="AY459" s="241" t="s">
        <v>166</v>
      </c>
    </row>
    <row r="460" s="2" customFormat="1" ht="16.5" customHeight="1">
      <c r="A460" s="41"/>
      <c r="B460" s="42"/>
      <c r="C460" s="217" t="s">
        <v>776</v>
      </c>
      <c r="D460" s="217" t="s">
        <v>168</v>
      </c>
      <c r="E460" s="218" t="s">
        <v>777</v>
      </c>
      <c r="F460" s="219" t="s">
        <v>778</v>
      </c>
      <c r="G460" s="220" t="s">
        <v>215</v>
      </c>
      <c r="H460" s="221">
        <v>10.199999999999999</v>
      </c>
      <c r="I460" s="222"/>
      <c r="J460" s="223">
        <f>ROUND(I460*H460,2)</f>
        <v>0</v>
      </c>
      <c r="K460" s="219" t="s">
        <v>172</v>
      </c>
      <c r="L460" s="47"/>
      <c r="M460" s="224" t="s">
        <v>32</v>
      </c>
      <c r="N460" s="225" t="s">
        <v>48</v>
      </c>
      <c r="O460" s="87"/>
      <c r="P460" s="226">
        <f>O460*H460</f>
        <v>0</v>
      </c>
      <c r="Q460" s="226">
        <v>0</v>
      </c>
      <c r="R460" s="226">
        <f>Q460*H460</f>
        <v>0</v>
      </c>
      <c r="S460" s="226">
        <v>2</v>
      </c>
      <c r="T460" s="227">
        <f>S460*H460</f>
        <v>20.399999999999999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8" t="s">
        <v>173</v>
      </c>
      <c r="AT460" s="228" t="s">
        <v>168</v>
      </c>
      <c r="AU460" s="228" t="s">
        <v>86</v>
      </c>
      <c r="AY460" s="19" t="s">
        <v>166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9" t="s">
        <v>84</v>
      </c>
      <c r="BK460" s="229">
        <f>ROUND(I460*H460,2)</f>
        <v>0</v>
      </c>
      <c r="BL460" s="19" t="s">
        <v>173</v>
      </c>
      <c r="BM460" s="228" t="s">
        <v>779</v>
      </c>
    </row>
    <row r="461" s="13" customFormat="1">
      <c r="A461" s="13"/>
      <c r="B461" s="230"/>
      <c r="C461" s="231"/>
      <c r="D461" s="232" t="s">
        <v>175</v>
      </c>
      <c r="E461" s="233" t="s">
        <v>32</v>
      </c>
      <c r="F461" s="234" t="s">
        <v>780</v>
      </c>
      <c r="G461" s="231"/>
      <c r="H461" s="235">
        <v>10.199999999999999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175</v>
      </c>
      <c r="AU461" s="241" t="s">
        <v>86</v>
      </c>
      <c r="AV461" s="13" t="s">
        <v>86</v>
      </c>
      <c r="AW461" s="13" t="s">
        <v>39</v>
      </c>
      <c r="AX461" s="13" t="s">
        <v>84</v>
      </c>
      <c r="AY461" s="241" t="s">
        <v>166</v>
      </c>
    </row>
    <row r="462" s="2" customFormat="1">
      <c r="A462" s="41"/>
      <c r="B462" s="42"/>
      <c r="C462" s="217" t="s">
        <v>781</v>
      </c>
      <c r="D462" s="217" t="s">
        <v>168</v>
      </c>
      <c r="E462" s="218" t="s">
        <v>782</v>
      </c>
      <c r="F462" s="219" t="s">
        <v>783</v>
      </c>
      <c r="G462" s="220" t="s">
        <v>215</v>
      </c>
      <c r="H462" s="221">
        <v>9.8499999999999996</v>
      </c>
      <c r="I462" s="222"/>
      <c r="J462" s="223">
        <f>ROUND(I462*H462,2)</f>
        <v>0</v>
      </c>
      <c r="K462" s="219" t="s">
        <v>172</v>
      </c>
      <c r="L462" s="47"/>
      <c r="M462" s="224" t="s">
        <v>32</v>
      </c>
      <c r="N462" s="225" t="s">
        <v>48</v>
      </c>
      <c r="O462" s="87"/>
      <c r="P462" s="226">
        <f>O462*H462</f>
        <v>0</v>
      </c>
      <c r="Q462" s="226">
        <v>0</v>
      </c>
      <c r="R462" s="226">
        <f>Q462*H462</f>
        <v>0</v>
      </c>
      <c r="S462" s="226">
        <v>1.8</v>
      </c>
      <c r="T462" s="227">
        <f>S462*H462</f>
        <v>17.73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8" t="s">
        <v>173</v>
      </c>
      <c r="AT462" s="228" t="s">
        <v>168</v>
      </c>
      <c r="AU462" s="228" t="s">
        <v>86</v>
      </c>
      <c r="AY462" s="19" t="s">
        <v>166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9" t="s">
        <v>84</v>
      </c>
      <c r="BK462" s="229">
        <f>ROUND(I462*H462,2)</f>
        <v>0</v>
      </c>
      <c r="BL462" s="19" t="s">
        <v>173</v>
      </c>
      <c r="BM462" s="228" t="s">
        <v>784</v>
      </c>
    </row>
    <row r="463" s="13" customFormat="1">
      <c r="A463" s="13"/>
      <c r="B463" s="230"/>
      <c r="C463" s="231"/>
      <c r="D463" s="232" t="s">
        <v>175</v>
      </c>
      <c r="E463" s="233" t="s">
        <v>32</v>
      </c>
      <c r="F463" s="234" t="s">
        <v>785</v>
      </c>
      <c r="G463" s="231"/>
      <c r="H463" s="235">
        <v>9.8499999999999996</v>
      </c>
      <c r="I463" s="236"/>
      <c r="J463" s="231"/>
      <c r="K463" s="231"/>
      <c r="L463" s="237"/>
      <c r="M463" s="238"/>
      <c r="N463" s="239"/>
      <c r="O463" s="239"/>
      <c r="P463" s="239"/>
      <c r="Q463" s="239"/>
      <c r="R463" s="239"/>
      <c r="S463" s="239"/>
      <c r="T463" s="24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1" t="s">
        <v>175</v>
      </c>
      <c r="AU463" s="241" t="s">
        <v>86</v>
      </c>
      <c r="AV463" s="13" t="s">
        <v>86</v>
      </c>
      <c r="AW463" s="13" t="s">
        <v>39</v>
      </c>
      <c r="AX463" s="13" t="s">
        <v>84</v>
      </c>
      <c r="AY463" s="241" t="s">
        <v>166</v>
      </c>
    </row>
    <row r="464" s="2" customFormat="1" ht="16.5" customHeight="1">
      <c r="A464" s="41"/>
      <c r="B464" s="42"/>
      <c r="C464" s="217" t="s">
        <v>786</v>
      </c>
      <c r="D464" s="217" t="s">
        <v>168</v>
      </c>
      <c r="E464" s="218" t="s">
        <v>787</v>
      </c>
      <c r="F464" s="219" t="s">
        <v>788</v>
      </c>
      <c r="G464" s="220" t="s">
        <v>215</v>
      </c>
      <c r="H464" s="221">
        <v>9</v>
      </c>
      <c r="I464" s="222"/>
      <c r="J464" s="223">
        <f>ROUND(I464*H464,2)</f>
        <v>0</v>
      </c>
      <c r="K464" s="219" t="s">
        <v>172</v>
      </c>
      <c r="L464" s="47"/>
      <c r="M464" s="224" t="s">
        <v>32</v>
      </c>
      <c r="N464" s="225" t="s">
        <v>48</v>
      </c>
      <c r="O464" s="87"/>
      <c r="P464" s="226">
        <f>O464*H464</f>
        <v>0</v>
      </c>
      <c r="Q464" s="226">
        <v>0</v>
      </c>
      <c r="R464" s="226">
        <f>Q464*H464</f>
        <v>0</v>
      </c>
      <c r="S464" s="226">
        <v>2.3999999999999999</v>
      </c>
      <c r="T464" s="227">
        <f>S464*H464</f>
        <v>21.599999999999998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8" t="s">
        <v>173</v>
      </c>
      <c r="AT464" s="228" t="s">
        <v>168</v>
      </c>
      <c r="AU464" s="228" t="s">
        <v>86</v>
      </c>
      <c r="AY464" s="19" t="s">
        <v>166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9" t="s">
        <v>84</v>
      </c>
      <c r="BK464" s="229">
        <f>ROUND(I464*H464,2)</f>
        <v>0</v>
      </c>
      <c r="BL464" s="19" t="s">
        <v>173</v>
      </c>
      <c r="BM464" s="228" t="s">
        <v>789</v>
      </c>
    </row>
    <row r="465" s="13" customFormat="1">
      <c r="A465" s="13"/>
      <c r="B465" s="230"/>
      <c r="C465" s="231"/>
      <c r="D465" s="232" t="s">
        <v>175</v>
      </c>
      <c r="E465" s="233" t="s">
        <v>32</v>
      </c>
      <c r="F465" s="234" t="s">
        <v>790</v>
      </c>
      <c r="G465" s="231"/>
      <c r="H465" s="235">
        <v>9</v>
      </c>
      <c r="I465" s="236"/>
      <c r="J465" s="231"/>
      <c r="K465" s="231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175</v>
      </c>
      <c r="AU465" s="241" t="s">
        <v>86</v>
      </c>
      <c r="AV465" s="13" t="s">
        <v>86</v>
      </c>
      <c r="AW465" s="13" t="s">
        <v>39</v>
      </c>
      <c r="AX465" s="13" t="s">
        <v>84</v>
      </c>
      <c r="AY465" s="241" t="s">
        <v>166</v>
      </c>
    </row>
    <row r="466" s="2" customFormat="1" ht="16.5" customHeight="1">
      <c r="A466" s="41"/>
      <c r="B466" s="42"/>
      <c r="C466" s="217" t="s">
        <v>791</v>
      </c>
      <c r="D466" s="217" t="s">
        <v>168</v>
      </c>
      <c r="E466" s="218" t="s">
        <v>792</v>
      </c>
      <c r="F466" s="219" t="s">
        <v>793</v>
      </c>
      <c r="G466" s="220" t="s">
        <v>248</v>
      </c>
      <c r="H466" s="221">
        <v>4</v>
      </c>
      <c r="I466" s="222"/>
      <c r="J466" s="223">
        <f>ROUND(I466*H466,2)</f>
        <v>0</v>
      </c>
      <c r="K466" s="219" t="s">
        <v>32</v>
      </c>
      <c r="L466" s="47"/>
      <c r="M466" s="224" t="s">
        <v>32</v>
      </c>
      <c r="N466" s="225" t="s">
        <v>48</v>
      </c>
      <c r="O466" s="87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8" t="s">
        <v>173</v>
      </c>
      <c r="AT466" s="228" t="s">
        <v>168</v>
      </c>
      <c r="AU466" s="228" t="s">
        <v>86</v>
      </c>
      <c r="AY466" s="19" t="s">
        <v>166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9" t="s">
        <v>84</v>
      </c>
      <c r="BK466" s="229">
        <f>ROUND(I466*H466,2)</f>
        <v>0</v>
      </c>
      <c r="BL466" s="19" t="s">
        <v>173</v>
      </c>
      <c r="BM466" s="228" t="s">
        <v>794</v>
      </c>
    </row>
    <row r="467" s="2" customFormat="1">
      <c r="A467" s="41"/>
      <c r="B467" s="42"/>
      <c r="C467" s="43"/>
      <c r="D467" s="232" t="s">
        <v>308</v>
      </c>
      <c r="E467" s="43"/>
      <c r="F467" s="273" t="s">
        <v>795</v>
      </c>
      <c r="G467" s="43"/>
      <c r="H467" s="43"/>
      <c r="I467" s="274"/>
      <c r="J467" s="43"/>
      <c r="K467" s="43"/>
      <c r="L467" s="47"/>
      <c r="M467" s="275"/>
      <c r="N467" s="276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19" t="s">
        <v>308</v>
      </c>
      <c r="AU467" s="19" t="s">
        <v>86</v>
      </c>
    </row>
    <row r="468" s="2" customFormat="1" ht="16.5" customHeight="1">
      <c r="A468" s="41"/>
      <c r="B468" s="42"/>
      <c r="C468" s="217" t="s">
        <v>796</v>
      </c>
      <c r="D468" s="217" t="s">
        <v>168</v>
      </c>
      <c r="E468" s="218" t="s">
        <v>797</v>
      </c>
      <c r="F468" s="219" t="s">
        <v>798</v>
      </c>
      <c r="G468" s="220" t="s">
        <v>248</v>
      </c>
      <c r="H468" s="221">
        <v>12</v>
      </c>
      <c r="I468" s="222"/>
      <c r="J468" s="223">
        <f>ROUND(I468*H468,2)</f>
        <v>0</v>
      </c>
      <c r="K468" s="219" t="s">
        <v>32</v>
      </c>
      <c r="L468" s="47"/>
      <c r="M468" s="224" t="s">
        <v>32</v>
      </c>
      <c r="N468" s="225" t="s">
        <v>48</v>
      </c>
      <c r="O468" s="87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8" t="s">
        <v>173</v>
      </c>
      <c r="AT468" s="228" t="s">
        <v>168</v>
      </c>
      <c r="AU468" s="228" t="s">
        <v>86</v>
      </c>
      <c r="AY468" s="19" t="s">
        <v>166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9" t="s">
        <v>84</v>
      </c>
      <c r="BK468" s="229">
        <f>ROUND(I468*H468,2)</f>
        <v>0</v>
      </c>
      <c r="BL468" s="19" t="s">
        <v>173</v>
      </c>
      <c r="BM468" s="228" t="s">
        <v>799</v>
      </c>
    </row>
    <row r="469" s="2" customFormat="1">
      <c r="A469" s="41"/>
      <c r="B469" s="42"/>
      <c r="C469" s="43"/>
      <c r="D469" s="232" t="s">
        <v>308</v>
      </c>
      <c r="E469" s="43"/>
      <c r="F469" s="273" t="s">
        <v>800</v>
      </c>
      <c r="G469" s="43"/>
      <c r="H469" s="43"/>
      <c r="I469" s="274"/>
      <c r="J469" s="43"/>
      <c r="K469" s="43"/>
      <c r="L469" s="47"/>
      <c r="M469" s="275"/>
      <c r="N469" s="276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19" t="s">
        <v>308</v>
      </c>
      <c r="AU469" s="19" t="s">
        <v>86</v>
      </c>
    </row>
    <row r="470" s="2" customFormat="1" ht="16.5" customHeight="1">
      <c r="A470" s="41"/>
      <c r="B470" s="42"/>
      <c r="C470" s="217" t="s">
        <v>801</v>
      </c>
      <c r="D470" s="217" t="s">
        <v>168</v>
      </c>
      <c r="E470" s="218" t="s">
        <v>802</v>
      </c>
      <c r="F470" s="219" t="s">
        <v>798</v>
      </c>
      <c r="G470" s="220" t="s">
        <v>248</v>
      </c>
      <c r="H470" s="221">
        <v>12</v>
      </c>
      <c r="I470" s="222"/>
      <c r="J470" s="223">
        <f>ROUND(I470*H470,2)</f>
        <v>0</v>
      </c>
      <c r="K470" s="219" t="s">
        <v>32</v>
      </c>
      <c r="L470" s="47"/>
      <c r="M470" s="224" t="s">
        <v>32</v>
      </c>
      <c r="N470" s="225" t="s">
        <v>48</v>
      </c>
      <c r="O470" s="87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8" t="s">
        <v>173</v>
      </c>
      <c r="AT470" s="228" t="s">
        <v>168</v>
      </c>
      <c r="AU470" s="228" t="s">
        <v>86</v>
      </c>
      <c r="AY470" s="19" t="s">
        <v>166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9" t="s">
        <v>84</v>
      </c>
      <c r="BK470" s="229">
        <f>ROUND(I470*H470,2)</f>
        <v>0</v>
      </c>
      <c r="BL470" s="19" t="s">
        <v>173</v>
      </c>
      <c r="BM470" s="228" t="s">
        <v>803</v>
      </c>
    </row>
    <row r="471" s="2" customFormat="1">
      <c r="A471" s="41"/>
      <c r="B471" s="42"/>
      <c r="C471" s="43"/>
      <c r="D471" s="232" t="s">
        <v>308</v>
      </c>
      <c r="E471" s="43"/>
      <c r="F471" s="273" t="s">
        <v>804</v>
      </c>
      <c r="G471" s="43"/>
      <c r="H471" s="43"/>
      <c r="I471" s="274"/>
      <c r="J471" s="43"/>
      <c r="K471" s="43"/>
      <c r="L471" s="47"/>
      <c r="M471" s="275"/>
      <c r="N471" s="276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19" t="s">
        <v>308</v>
      </c>
      <c r="AU471" s="19" t="s">
        <v>86</v>
      </c>
    </row>
    <row r="472" s="2" customFormat="1" ht="16.5" customHeight="1">
      <c r="A472" s="41"/>
      <c r="B472" s="42"/>
      <c r="C472" s="217" t="s">
        <v>805</v>
      </c>
      <c r="D472" s="217" t="s">
        <v>168</v>
      </c>
      <c r="E472" s="218" t="s">
        <v>806</v>
      </c>
      <c r="F472" s="219" t="s">
        <v>807</v>
      </c>
      <c r="G472" s="220" t="s">
        <v>248</v>
      </c>
      <c r="H472" s="221">
        <v>31</v>
      </c>
      <c r="I472" s="222"/>
      <c r="J472" s="223">
        <f>ROUND(I472*H472,2)</f>
        <v>0</v>
      </c>
      <c r="K472" s="219" t="s">
        <v>32</v>
      </c>
      <c r="L472" s="47"/>
      <c r="M472" s="224" t="s">
        <v>32</v>
      </c>
      <c r="N472" s="225" t="s">
        <v>48</v>
      </c>
      <c r="O472" s="87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8" t="s">
        <v>173</v>
      </c>
      <c r="AT472" s="228" t="s">
        <v>168</v>
      </c>
      <c r="AU472" s="228" t="s">
        <v>86</v>
      </c>
      <c r="AY472" s="19" t="s">
        <v>166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9" t="s">
        <v>84</v>
      </c>
      <c r="BK472" s="229">
        <f>ROUND(I472*H472,2)</f>
        <v>0</v>
      </c>
      <c r="BL472" s="19" t="s">
        <v>173</v>
      </c>
      <c r="BM472" s="228" t="s">
        <v>808</v>
      </c>
    </row>
    <row r="473" s="2" customFormat="1">
      <c r="A473" s="41"/>
      <c r="B473" s="42"/>
      <c r="C473" s="217" t="s">
        <v>809</v>
      </c>
      <c r="D473" s="217" t="s">
        <v>168</v>
      </c>
      <c r="E473" s="218" t="s">
        <v>810</v>
      </c>
      <c r="F473" s="219" t="s">
        <v>811</v>
      </c>
      <c r="G473" s="220" t="s">
        <v>205</v>
      </c>
      <c r="H473" s="221">
        <v>140</v>
      </c>
      <c r="I473" s="222"/>
      <c r="J473" s="223">
        <f>ROUND(I473*H473,2)</f>
        <v>0</v>
      </c>
      <c r="K473" s="219" t="s">
        <v>172</v>
      </c>
      <c r="L473" s="47"/>
      <c r="M473" s="224" t="s">
        <v>32</v>
      </c>
      <c r="N473" s="225" t="s">
        <v>48</v>
      </c>
      <c r="O473" s="87"/>
      <c r="P473" s="226">
        <f>O473*H473</f>
        <v>0</v>
      </c>
      <c r="Q473" s="226">
        <v>0</v>
      </c>
      <c r="R473" s="226">
        <f>Q473*H473</f>
        <v>0</v>
      </c>
      <c r="S473" s="226">
        <v>0.053999999999999999</v>
      </c>
      <c r="T473" s="227">
        <f>S473*H473</f>
        <v>7.5599999999999996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8" t="s">
        <v>173</v>
      </c>
      <c r="AT473" s="228" t="s">
        <v>168</v>
      </c>
      <c r="AU473" s="228" t="s">
        <v>86</v>
      </c>
      <c r="AY473" s="19" t="s">
        <v>166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9" t="s">
        <v>84</v>
      </c>
      <c r="BK473" s="229">
        <f>ROUND(I473*H473,2)</f>
        <v>0</v>
      </c>
      <c r="BL473" s="19" t="s">
        <v>173</v>
      </c>
      <c r="BM473" s="228" t="s">
        <v>812</v>
      </c>
    </row>
    <row r="474" s="2" customFormat="1" ht="16.5" customHeight="1">
      <c r="A474" s="41"/>
      <c r="B474" s="42"/>
      <c r="C474" s="217" t="s">
        <v>813</v>
      </c>
      <c r="D474" s="217" t="s">
        <v>168</v>
      </c>
      <c r="E474" s="218" t="s">
        <v>814</v>
      </c>
      <c r="F474" s="219" t="s">
        <v>815</v>
      </c>
      <c r="G474" s="220" t="s">
        <v>215</v>
      </c>
      <c r="H474" s="221">
        <v>10.449999999999999</v>
      </c>
      <c r="I474" s="222"/>
      <c r="J474" s="223">
        <f>ROUND(I474*H474,2)</f>
        <v>0</v>
      </c>
      <c r="K474" s="219" t="s">
        <v>172</v>
      </c>
      <c r="L474" s="47"/>
      <c r="M474" s="224" t="s">
        <v>32</v>
      </c>
      <c r="N474" s="225" t="s">
        <v>48</v>
      </c>
      <c r="O474" s="87"/>
      <c r="P474" s="226">
        <f>O474*H474</f>
        <v>0</v>
      </c>
      <c r="Q474" s="226">
        <v>0</v>
      </c>
      <c r="R474" s="226">
        <f>Q474*H474</f>
        <v>0</v>
      </c>
      <c r="S474" s="226">
        <v>2.2000000000000002</v>
      </c>
      <c r="T474" s="227">
        <f>S474*H474</f>
        <v>22.990000000000002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8" t="s">
        <v>173</v>
      </c>
      <c r="AT474" s="228" t="s">
        <v>168</v>
      </c>
      <c r="AU474" s="228" t="s">
        <v>86</v>
      </c>
      <c r="AY474" s="19" t="s">
        <v>166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9" t="s">
        <v>84</v>
      </c>
      <c r="BK474" s="229">
        <f>ROUND(I474*H474,2)</f>
        <v>0</v>
      </c>
      <c r="BL474" s="19" t="s">
        <v>173</v>
      </c>
      <c r="BM474" s="228" t="s">
        <v>816</v>
      </c>
    </row>
    <row r="475" s="13" customFormat="1">
      <c r="A475" s="13"/>
      <c r="B475" s="230"/>
      <c r="C475" s="231"/>
      <c r="D475" s="232" t="s">
        <v>175</v>
      </c>
      <c r="E475" s="233" t="s">
        <v>32</v>
      </c>
      <c r="F475" s="234" t="s">
        <v>648</v>
      </c>
      <c r="G475" s="231"/>
      <c r="H475" s="235">
        <v>5.5</v>
      </c>
      <c r="I475" s="236"/>
      <c r="J475" s="231"/>
      <c r="K475" s="231"/>
      <c r="L475" s="237"/>
      <c r="M475" s="238"/>
      <c r="N475" s="239"/>
      <c r="O475" s="239"/>
      <c r="P475" s="239"/>
      <c r="Q475" s="239"/>
      <c r="R475" s="239"/>
      <c r="S475" s="239"/>
      <c r="T475" s="24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1" t="s">
        <v>175</v>
      </c>
      <c r="AU475" s="241" t="s">
        <v>86</v>
      </c>
      <c r="AV475" s="13" t="s">
        <v>86</v>
      </c>
      <c r="AW475" s="13" t="s">
        <v>39</v>
      </c>
      <c r="AX475" s="13" t="s">
        <v>77</v>
      </c>
      <c r="AY475" s="241" t="s">
        <v>166</v>
      </c>
    </row>
    <row r="476" s="13" customFormat="1">
      <c r="A476" s="13"/>
      <c r="B476" s="230"/>
      <c r="C476" s="231"/>
      <c r="D476" s="232" t="s">
        <v>175</v>
      </c>
      <c r="E476" s="233" t="s">
        <v>32</v>
      </c>
      <c r="F476" s="234" t="s">
        <v>649</v>
      </c>
      <c r="G476" s="231"/>
      <c r="H476" s="235">
        <v>4.9500000000000002</v>
      </c>
      <c r="I476" s="236"/>
      <c r="J476" s="231"/>
      <c r="K476" s="231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175</v>
      </c>
      <c r="AU476" s="241" t="s">
        <v>86</v>
      </c>
      <c r="AV476" s="13" t="s">
        <v>86</v>
      </c>
      <c r="AW476" s="13" t="s">
        <v>39</v>
      </c>
      <c r="AX476" s="13" t="s">
        <v>77</v>
      </c>
      <c r="AY476" s="241" t="s">
        <v>166</v>
      </c>
    </row>
    <row r="477" s="14" customFormat="1">
      <c r="A477" s="14"/>
      <c r="B477" s="242"/>
      <c r="C477" s="243"/>
      <c r="D477" s="232" t="s">
        <v>175</v>
      </c>
      <c r="E477" s="244" t="s">
        <v>32</v>
      </c>
      <c r="F477" s="245" t="s">
        <v>219</v>
      </c>
      <c r="G477" s="243"/>
      <c r="H477" s="246">
        <v>10.449999999999999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2" t="s">
        <v>175</v>
      </c>
      <c r="AU477" s="252" t="s">
        <v>86</v>
      </c>
      <c r="AV477" s="14" t="s">
        <v>173</v>
      </c>
      <c r="AW477" s="14" t="s">
        <v>39</v>
      </c>
      <c r="AX477" s="14" t="s">
        <v>84</v>
      </c>
      <c r="AY477" s="252" t="s">
        <v>166</v>
      </c>
    </row>
    <row r="478" s="2" customFormat="1" ht="21.75" customHeight="1">
      <c r="A478" s="41"/>
      <c r="B478" s="42"/>
      <c r="C478" s="217" t="s">
        <v>817</v>
      </c>
      <c r="D478" s="217" t="s">
        <v>168</v>
      </c>
      <c r="E478" s="218" t="s">
        <v>818</v>
      </c>
      <c r="F478" s="219" t="s">
        <v>819</v>
      </c>
      <c r="G478" s="220" t="s">
        <v>215</v>
      </c>
      <c r="H478" s="221">
        <v>36</v>
      </c>
      <c r="I478" s="222"/>
      <c r="J478" s="223">
        <f>ROUND(I478*H478,2)</f>
        <v>0</v>
      </c>
      <c r="K478" s="219" t="s">
        <v>172</v>
      </c>
      <c r="L478" s="47"/>
      <c r="M478" s="224" t="s">
        <v>32</v>
      </c>
      <c r="N478" s="225" t="s">
        <v>48</v>
      </c>
      <c r="O478" s="87"/>
      <c r="P478" s="226">
        <f>O478*H478</f>
        <v>0</v>
      </c>
      <c r="Q478" s="226">
        <v>0</v>
      </c>
      <c r="R478" s="226">
        <f>Q478*H478</f>
        <v>0</v>
      </c>
      <c r="S478" s="226">
        <v>1.3999999999999999</v>
      </c>
      <c r="T478" s="227">
        <f>S478*H478</f>
        <v>50.399999999999999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8" t="s">
        <v>173</v>
      </c>
      <c r="AT478" s="228" t="s">
        <v>168</v>
      </c>
      <c r="AU478" s="228" t="s">
        <v>86</v>
      </c>
      <c r="AY478" s="19" t="s">
        <v>166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9" t="s">
        <v>84</v>
      </c>
      <c r="BK478" s="229">
        <f>ROUND(I478*H478,2)</f>
        <v>0</v>
      </c>
      <c r="BL478" s="19" t="s">
        <v>173</v>
      </c>
      <c r="BM478" s="228" t="s">
        <v>820</v>
      </c>
    </row>
    <row r="479" s="15" customFormat="1">
      <c r="A479" s="15"/>
      <c r="B479" s="253"/>
      <c r="C479" s="254"/>
      <c r="D479" s="232" t="s">
        <v>175</v>
      </c>
      <c r="E479" s="255" t="s">
        <v>32</v>
      </c>
      <c r="F479" s="256" t="s">
        <v>340</v>
      </c>
      <c r="G479" s="254"/>
      <c r="H479" s="255" t="s">
        <v>32</v>
      </c>
      <c r="I479" s="257"/>
      <c r="J479" s="254"/>
      <c r="K479" s="254"/>
      <c r="L479" s="258"/>
      <c r="M479" s="259"/>
      <c r="N479" s="260"/>
      <c r="O479" s="260"/>
      <c r="P479" s="260"/>
      <c r="Q479" s="260"/>
      <c r="R479" s="260"/>
      <c r="S479" s="260"/>
      <c r="T479" s="261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2" t="s">
        <v>175</v>
      </c>
      <c r="AU479" s="262" t="s">
        <v>86</v>
      </c>
      <c r="AV479" s="15" t="s">
        <v>84</v>
      </c>
      <c r="AW479" s="15" t="s">
        <v>39</v>
      </c>
      <c r="AX479" s="15" t="s">
        <v>77</v>
      </c>
      <c r="AY479" s="262" t="s">
        <v>166</v>
      </c>
    </row>
    <row r="480" s="13" customFormat="1">
      <c r="A480" s="13"/>
      <c r="B480" s="230"/>
      <c r="C480" s="231"/>
      <c r="D480" s="232" t="s">
        <v>175</v>
      </c>
      <c r="E480" s="233" t="s">
        <v>32</v>
      </c>
      <c r="F480" s="234" t="s">
        <v>660</v>
      </c>
      <c r="G480" s="231"/>
      <c r="H480" s="235">
        <v>36</v>
      </c>
      <c r="I480" s="236"/>
      <c r="J480" s="231"/>
      <c r="K480" s="231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175</v>
      </c>
      <c r="AU480" s="241" t="s">
        <v>86</v>
      </c>
      <c r="AV480" s="13" t="s">
        <v>86</v>
      </c>
      <c r="AW480" s="13" t="s">
        <v>39</v>
      </c>
      <c r="AX480" s="13" t="s">
        <v>84</v>
      </c>
      <c r="AY480" s="241" t="s">
        <v>166</v>
      </c>
    </row>
    <row r="481" s="2" customFormat="1" ht="21.75" customHeight="1">
      <c r="A481" s="41"/>
      <c r="B481" s="42"/>
      <c r="C481" s="217" t="s">
        <v>821</v>
      </c>
      <c r="D481" s="217" t="s">
        <v>168</v>
      </c>
      <c r="E481" s="218" t="s">
        <v>822</v>
      </c>
      <c r="F481" s="219" t="s">
        <v>823</v>
      </c>
      <c r="G481" s="220" t="s">
        <v>215</v>
      </c>
      <c r="H481" s="221">
        <v>53.399999999999999</v>
      </c>
      <c r="I481" s="222"/>
      <c r="J481" s="223">
        <f>ROUND(I481*H481,2)</f>
        <v>0</v>
      </c>
      <c r="K481" s="219" t="s">
        <v>172</v>
      </c>
      <c r="L481" s="47"/>
      <c r="M481" s="224" t="s">
        <v>32</v>
      </c>
      <c r="N481" s="225" t="s">
        <v>48</v>
      </c>
      <c r="O481" s="87"/>
      <c r="P481" s="226">
        <f>O481*H481</f>
        <v>0</v>
      </c>
      <c r="Q481" s="226">
        <v>0</v>
      </c>
      <c r="R481" s="226">
        <f>Q481*H481</f>
        <v>0</v>
      </c>
      <c r="S481" s="226">
        <v>1.3999999999999999</v>
      </c>
      <c r="T481" s="227">
        <f>S481*H481</f>
        <v>74.759999999999991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28" t="s">
        <v>173</v>
      </c>
      <c r="AT481" s="228" t="s">
        <v>168</v>
      </c>
      <c r="AU481" s="228" t="s">
        <v>86</v>
      </c>
      <c r="AY481" s="19" t="s">
        <v>166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9" t="s">
        <v>84</v>
      </c>
      <c r="BK481" s="229">
        <f>ROUND(I481*H481,2)</f>
        <v>0</v>
      </c>
      <c r="BL481" s="19" t="s">
        <v>173</v>
      </c>
      <c r="BM481" s="228" t="s">
        <v>824</v>
      </c>
    </row>
    <row r="482" s="13" customFormat="1">
      <c r="A482" s="13"/>
      <c r="B482" s="230"/>
      <c r="C482" s="231"/>
      <c r="D482" s="232" t="s">
        <v>175</v>
      </c>
      <c r="E482" s="233" t="s">
        <v>32</v>
      </c>
      <c r="F482" s="234" t="s">
        <v>665</v>
      </c>
      <c r="G482" s="231"/>
      <c r="H482" s="235">
        <v>16.5</v>
      </c>
      <c r="I482" s="236"/>
      <c r="J482" s="231"/>
      <c r="K482" s="231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175</v>
      </c>
      <c r="AU482" s="241" t="s">
        <v>86</v>
      </c>
      <c r="AV482" s="13" t="s">
        <v>86</v>
      </c>
      <c r="AW482" s="13" t="s">
        <v>39</v>
      </c>
      <c r="AX482" s="13" t="s">
        <v>77</v>
      </c>
      <c r="AY482" s="241" t="s">
        <v>166</v>
      </c>
    </row>
    <row r="483" s="13" customFormat="1">
      <c r="A483" s="13"/>
      <c r="B483" s="230"/>
      <c r="C483" s="231"/>
      <c r="D483" s="232" t="s">
        <v>175</v>
      </c>
      <c r="E483" s="233" t="s">
        <v>32</v>
      </c>
      <c r="F483" s="234" t="s">
        <v>668</v>
      </c>
      <c r="G483" s="231"/>
      <c r="H483" s="235">
        <v>27</v>
      </c>
      <c r="I483" s="236"/>
      <c r="J483" s="231"/>
      <c r="K483" s="231"/>
      <c r="L483" s="237"/>
      <c r="M483" s="238"/>
      <c r="N483" s="239"/>
      <c r="O483" s="239"/>
      <c r="P483" s="239"/>
      <c r="Q483" s="239"/>
      <c r="R483" s="239"/>
      <c r="S483" s="239"/>
      <c r="T483" s="24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1" t="s">
        <v>175</v>
      </c>
      <c r="AU483" s="241" t="s">
        <v>86</v>
      </c>
      <c r="AV483" s="13" t="s">
        <v>86</v>
      </c>
      <c r="AW483" s="13" t="s">
        <v>39</v>
      </c>
      <c r="AX483" s="13" t="s">
        <v>77</v>
      </c>
      <c r="AY483" s="241" t="s">
        <v>166</v>
      </c>
    </row>
    <row r="484" s="13" customFormat="1">
      <c r="A484" s="13"/>
      <c r="B484" s="230"/>
      <c r="C484" s="231"/>
      <c r="D484" s="232" t="s">
        <v>175</v>
      </c>
      <c r="E484" s="233" t="s">
        <v>32</v>
      </c>
      <c r="F484" s="234" t="s">
        <v>667</v>
      </c>
      <c r="G484" s="231"/>
      <c r="H484" s="235">
        <v>9.9000000000000004</v>
      </c>
      <c r="I484" s="236"/>
      <c r="J484" s="231"/>
      <c r="K484" s="231"/>
      <c r="L484" s="237"/>
      <c r="M484" s="238"/>
      <c r="N484" s="239"/>
      <c r="O484" s="239"/>
      <c r="P484" s="239"/>
      <c r="Q484" s="239"/>
      <c r="R484" s="239"/>
      <c r="S484" s="239"/>
      <c r="T484" s="240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1" t="s">
        <v>175</v>
      </c>
      <c r="AU484" s="241" t="s">
        <v>86</v>
      </c>
      <c r="AV484" s="13" t="s">
        <v>86</v>
      </c>
      <c r="AW484" s="13" t="s">
        <v>39</v>
      </c>
      <c r="AX484" s="13" t="s">
        <v>77</v>
      </c>
      <c r="AY484" s="241" t="s">
        <v>166</v>
      </c>
    </row>
    <row r="485" s="14" customFormat="1">
      <c r="A485" s="14"/>
      <c r="B485" s="242"/>
      <c r="C485" s="243"/>
      <c r="D485" s="232" t="s">
        <v>175</v>
      </c>
      <c r="E485" s="244" t="s">
        <v>32</v>
      </c>
      <c r="F485" s="245" t="s">
        <v>219</v>
      </c>
      <c r="G485" s="243"/>
      <c r="H485" s="246">
        <v>53.399999999999999</v>
      </c>
      <c r="I485" s="247"/>
      <c r="J485" s="243"/>
      <c r="K485" s="243"/>
      <c r="L485" s="248"/>
      <c r="M485" s="249"/>
      <c r="N485" s="250"/>
      <c r="O485" s="250"/>
      <c r="P485" s="250"/>
      <c r="Q485" s="250"/>
      <c r="R485" s="250"/>
      <c r="S485" s="250"/>
      <c r="T485" s="25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2" t="s">
        <v>175</v>
      </c>
      <c r="AU485" s="252" t="s">
        <v>86</v>
      </c>
      <c r="AV485" s="14" t="s">
        <v>173</v>
      </c>
      <c r="AW485" s="14" t="s">
        <v>39</v>
      </c>
      <c r="AX485" s="14" t="s">
        <v>84</v>
      </c>
      <c r="AY485" s="252" t="s">
        <v>166</v>
      </c>
    </row>
    <row r="486" s="2" customFormat="1" ht="16.5" customHeight="1">
      <c r="A486" s="41"/>
      <c r="B486" s="42"/>
      <c r="C486" s="217" t="s">
        <v>825</v>
      </c>
      <c r="D486" s="217" t="s">
        <v>168</v>
      </c>
      <c r="E486" s="218" t="s">
        <v>826</v>
      </c>
      <c r="F486" s="219" t="s">
        <v>827</v>
      </c>
      <c r="G486" s="220" t="s">
        <v>182</v>
      </c>
      <c r="H486" s="221">
        <v>371.89999999999998</v>
      </c>
      <c r="I486" s="222"/>
      <c r="J486" s="223">
        <f>ROUND(I486*H486,2)</f>
        <v>0</v>
      </c>
      <c r="K486" s="219" t="s">
        <v>172</v>
      </c>
      <c r="L486" s="47"/>
      <c r="M486" s="224" t="s">
        <v>32</v>
      </c>
      <c r="N486" s="225" t="s">
        <v>48</v>
      </c>
      <c r="O486" s="87"/>
      <c r="P486" s="226">
        <f>O486*H486</f>
        <v>0</v>
      </c>
      <c r="Q486" s="226">
        <v>0</v>
      </c>
      <c r="R486" s="226">
        <f>Q486*H486</f>
        <v>0</v>
      </c>
      <c r="S486" s="226">
        <v>0.029999999999999999</v>
      </c>
      <c r="T486" s="227">
        <f>S486*H486</f>
        <v>11.156999999999998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8" t="s">
        <v>173</v>
      </c>
      <c r="AT486" s="228" t="s">
        <v>168</v>
      </c>
      <c r="AU486" s="228" t="s">
        <v>86</v>
      </c>
      <c r="AY486" s="19" t="s">
        <v>166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9" t="s">
        <v>84</v>
      </c>
      <c r="BK486" s="229">
        <f>ROUND(I486*H486,2)</f>
        <v>0</v>
      </c>
      <c r="BL486" s="19" t="s">
        <v>173</v>
      </c>
      <c r="BM486" s="228" t="s">
        <v>828</v>
      </c>
    </row>
    <row r="487" s="13" customFormat="1">
      <c r="A487" s="13"/>
      <c r="B487" s="230"/>
      <c r="C487" s="231"/>
      <c r="D487" s="232" t="s">
        <v>175</v>
      </c>
      <c r="E487" s="233" t="s">
        <v>32</v>
      </c>
      <c r="F487" s="234" t="s">
        <v>434</v>
      </c>
      <c r="G487" s="231"/>
      <c r="H487" s="235">
        <v>62.5</v>
      </c>
      <c r="I487" s="236"/>
      <c r="J487" s="231"/>
      <c r="K487" s="231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175</v>
      </c>
      <c r="AU487" s="241" t="s">
        <v>86</v>
      </c>
      <c r="AV487" s="13" t="s">
        <v>86</v>
      </c>
      <c r="AW487" s="13" t="s">
        <v>39</v>
      </c>
      <c r="AX487" s="13" t="s">
        <v>77</v>
      </c>
      <c r="AY487" s="241" t="s">
        <v>166</v>
      </c>
    </row>
    <row r="488" s="13" customFormat="1">
      <c r="A488" s="13"/>
      <c r="B488" s="230"/>
      <c r="C488" s="231"/>
      <c r="D488" s="232" t="s">
        <v>175</v>
      </c>
      <c r="E488" s="233" t="s">
        <v>32</v>
      </c>
      <c r="F488" s="234" t="s">
        <v>435</v>
      </c>
      <c r="G488" s="231"/>
      <c r="H488" s="235">
        <v>59.799999999999997</v>
      </c>
      <c r="I488" s="236"/>
      <c r="J488" s="231"/>
      <c r="K488" s="231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175</v>
      </c>
      <c r="AU488" s="241" t="s">
        <v>86</v>
      </c>
      <c r="AV488" s="13" t="s">
        <v>86</v>
      </c>
      <c r="AW488" s="13" t="s">
        <v>39</v>
      </c>
      <c r="AX488" s="13" t="s">
        <v>77</v>
      </c>
      <c r="AY488" s="241" t="s">
        <v>166</v>
      </c>
    </row>
    <row r="489" s="13" customFormat="1">
      <c r="A489" s="13"/>
      <c r="B489" s="230"/>
      <c r="C489" s="231"/>
      <c r="D489" s="232" t="s">
        <v>175</v>
      </c>
      <c r="E489" s="233" t="s">
        <v>32</v>
      </c>
      <c r="F489" s="234" t="s">
        <v>436</v>
      </c>
      <c r="G489" s="231"/>
      <c r="H489" s="235">
        <v>90.599999999999994</v>
      </c>
      <c r="I489" s="236"/>
      <c r="J489" s="231"/>
      <c r="K489" s="231"/>
      <c r="L489" s="237"/>
      <c r="M489" s="238"/>
      <c r="N489" s="239"/>
      <c r="O489" s="239"/>
      <c r="P489" s="239"/>
      <c r="Q489" s="239"/>
      <c r="R489" s="239"/>
      <c r="S489" s="239"/>
      <c r="T489" s="24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1" t="s">
        <v>175</v>
      </c>
      <c r="AU489" s="241" t="s">
        <v>86</v>
      </c>
      <c r="AV489" s="13" t="s">
        <v>86</v>
      </c>
      <c r="AW489" s="13" t="s">
        <v>39</v>
      </c>
      <c r="AX489" s="13" t="s">
        <v>77</v>
      </c>
      <c r="AY489" s="241" t="s">
        <v>166</v>
      </c>
    </row>
    <row r="490" s="15" customFormat="1">
      <c r="A490" s="15"/>
      <c r="B490" s="253"/>
      <c r="C490" s="254"/>
      <c r="D490" s="232" t="s">
        <v>175</v>
      </c>
      <c r="E490" s="255" t="s">
        <v>32</v>
      </c>
      <c r="F490" s="256" t="s">
        <v>437</v>
      </c>
      <c r="G490" s="254"/>
      <c r="H490" s="255" t="s">
        <v>32</v>
      </c>
      <c r="I490" s="257"/>
      <c r="J490" s="254"/>
      <c r="K490" s="254"/>
      <c r="L490" s="258"/>
      <c r="M490" s="259"/>
      <c r="N490" s="260"/>
      <c r="O490" s="260"/>
      <c r="P490" s="260"/>
      <c r="Q490" s="260"/>
      <c r="R490" s="260"/>
      <c r="S490" s="260"/>
      <c r="T490" s="261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2" t="s">
        <v>175</v>
      </c>
      <c r="AU490" s="262" t="s">
        <v>86</v>
      </c>
      <c r="AV490" s="15" t="s">
        <v>84</v>
      </c>
      <c r="AW490" s="15" t="s">
        <v>39</v>
      </c>
      <c r="AX490" s="15" t="s">
        <v>77</v>
      </c>
      <c r="AY490" s="262" t="s">
        <v>166</v>
      </c>
    </row>
    <row r="491" s="13" customFormat="1">
      <c r="A491" s="13"/>
      <c r="B491" s="230"/>
      <c r="C491" s="231"/>
      <c r="D491" s="232" t="s">
        <v>175</v>
      </c>
      <c r="E491" s="233" t="s">
        <v>32</v>
      </c>
      <c r="F491" s="234" t="s">
        <v>438</v>
      </c>
      <c r="G491" s="231"/>
      <c r="H491" s="235">
        <v>38</v>
      </c>
      <c r="I491" s="236"/>
      <c r="J491" s="231"/>
      <c r="K491" s="231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175</v>
      </c>
      <c r="AU491" s="241" t="s">
        <v>86</v>
      </c>
      <c r="AV491" s="13" t="s">
        <v>86</v>
      </c>
      <c r="AW491" s="13" t="s">
        <v>39</v>
      </c>
      <c r="AX491" s="13" t="s">
        <v>77</v>
      </c>
      <c r="AY491" s="241" t="s">
        <v>166</v>
      </c>
    </row>
    <row r="492" s="13" customFormat="1">
      <c r="A492" s="13"/>
      <c r="B492" s="230"/>
      <c r="C492" s="231"/>
      <c r="D492" s="232" t="s">
        <v>175</v>
      </c>
      <c r="E492" s="233" t="s">
        <v>32</v>
      </c>
      <c r="F492" s="234" t="s">
        <v>439</v>
      </c>
      <c r="G492" s="231"/>
      <c r="H492" s="235">
        <v>7.5999999999999996</v>
      </c>
      <c r="I492" s="236"/>
      <c r="J492" s="231"/>
      <c r="K492" s="231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175</v>
      </c>
      <c r="AU492" s="241" t="s">
        <v>86</v>
      </c>
      <c r="AV492" s="13" t="s">
        <v>86</v>
      </c>
      <c r="AW492" s="13" t="s">
        <v>39</v>
      </c>
      <c r="AX492" s="13" t="s">
        <v>77</v>
      </c>
      <c r="AY492" s="241" t="s">
        <v>166</v>
      </c>
    </row>
    <row r="493" s="13" customFormat="1">
      <c r="A493" s="13"/>
      <c r="B493" s="230"/>
      <c r="C493" s="231"/>
      <c r="D493" s="232" t="s">
        <v>175</v>
      </c>
      <c r="E493" s="233" t="s">
        <v>32</v>
      </c>
      <c r="F493" s="234" t="s">
        <v>440</v>
      </c>
      <c r="G493" s="231"/>
      <c r="H493" s="235">
        <v>12</v>
      </c>
      <c r="I493" s="236"/>
      <c r="J493" s="231"/>
      <c r="K493" s="231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175</v>
      </c>
      <c r="AU493" s="241" t="s">
        <v>86</v>
      </c>
      <c r="AV493" s="13" t="s">
        <v>86</v>
      </c>
      <c r="AW493" s="13" t="s">
        <v>39</v>
      </c>
      <c r="AX493" s="13" t="s">
        <v>77</v>
      </c>
      <c r="AY493" s="241" t="s">
        <v>166</v>
      </c>
    </row>
    <row r="494" s="13" customFormat="1">
      <c r="A494" s="13"/>
      <c r="B494" s="230"/>
      <c r="C494" s="231"/>
      <c r="D494" s="232" t="s">
        <v>175</v>
      </c>
      <c r="E494" s="233" t="s">
        <v>32</v>
      </c>
      <c r="F494" s="234" t="s">
        <v>441</v>
      </c>
      <c r="G494" s="231"/>
      <c r="H494" s="235">
        <v>16</v>
      </c>
      <c r="I494" s="236"/>
      <c r="J494" s="231"/>
      <c r="K494" s="231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175</v>
      </c>
      <c r="AU494" s="241" t="s">
        <v>86</v>
      </c>
      <c r="AV494" s="13" t="s">
        <v>86</v>
      </c>
      <c r="AW494" s="13" t="s">
        <v>39</v>
      </c>
      <c r="AX494" s="13" t="s">
        <v>77</v>
      </c>
      <c r="AY494" s="241" t="s">
        <v>166</v>
      </c>
    </row>
    <row r="495" s="15" customFormat="1">
      <c r="A495" s="15"/>
      <c r="B495" s="253"/>
      <c r="C495" s="254"/>
      <c r="D495" s="232" t="s">
        <v>175</v>
      </c>
      <c r="E495" s="255" t="s">
        <v>32</v>
      </c>
      <c r="F495" s="256" t="s">
        <v>442</v>
      </c>
      <c r="G495" s="254"/>
      <c r="H495" s="255" t="s">
        <v>32</v>
      </c>
      <c r="I495" s="257"/>
      <c r="J495" s="254"/>
      <c r="K495" s="254"/>
      <c r="L495" s="258"/>
      <c r="M495" s="259"/>
      <c r="N495" s="260"/>
      <c r="O495" s="260"/>
      <c r="P495" s="260"/>
      <c r="Q495" s="260"/>
      <c r="R495" s="260"/>
      <c r="S495" s="260"/>
      <c r="T495" s="26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2" t="s">
        <v>175</v>
      </c>
      <c r="AU495" s="262" t="s">
        <v>86</v>
      </c>
      <c r="AV495" s="15" t="s">
        <v>84</v>
      </c>
      <c r="AW495" s="15" t="s">
        <v>39</v>
      </c>
      <c r="AX495" s="15" t="s">
        <v>77</v>
      </c>
      <c r="AY495" s="262" t="s">
        <v>166</v>
      </c>
    </row>
    <row r="496" s="13" customFormat="1">
      <c r="A496" s="13"/>
      <c r="B496" s="230"/>
      <c r="C496" s="231"/>
      <c r="D496" s="232" t="s">
        <v>175</v>
      </c>
      <c r="E496" s="233" t="s">
        <v>32</v>
      </c>
      <c r="F496" s="234" t="s">
        <v>443</v>
      </c>
      <c r="G496" s="231"/>
      <c r="H496" s="235">
        <v>25.600000000000001</v>
      </c>
      <c r="I496" s="236"/>
      <c r="J496" s="231"/>
      <c r="K496" s="231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175</v>
      </c>
      <c r="AU496" s="241" t="s">
        <v>86</v>
      </c>
      <c r="AV496" s="13" t="s">
        <v>86</v>
      </c>
      <c r="AW496" s="13" t="s">
        <v>39</v>
      </c>
      <c r="AX496" s="13" t="s">
        <v>77</v>
      </c>
      <c r="AY496" s="241" t="s">
        <v>166</v>
      </c>
    </row>
    <row r="497" s="13" customFormat="1">
      <c r="A497" s="13"/>
      <c r="B497" s="230"/>
      <c r="C497" s="231"/>
      <c r="D497" s="232" t="s">
        <v>175</v>
      </c>
      <c r="E497" s="233" t="s">
        <v>32</v>
      </c>
      <c r="F497" s="234" t="s">
        <v>444</v>
      </c>
      <c r="G497" s="231"/>
      <c r="H497" s="235">
        <v>11.4</v>
      </c>
      <c r="I497" s="236"/>
      <c r="J497" s="231"/>
      <c r="K497" s="231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175</v>
      </c>
      <c r="AU497" s="241" t="s">
        <v>86</v>
      </c>
      <c r="AV497" s="13" t="s">
        <v>86</v>
      </c>
      <c r="AW497" s="13" t="s">
        <v>39</v>
      </c>
      <c r="AX497" s="13" t="s">
        <v>77</v>
      </c>
      <c r="AY497" s="241" t="s">
        <v>166</v>
      </c>
    </row>
    <row r="498" s="13" customFormat="1">
      <c r="A498" s="13"/>
      <c r="B498" s="230"/>
      <c r="C498" s="231"/>
      <c r="D498" s="232" t="s">
        <v>175</v>
      </c>
      <c r="E498" s="233" t="s">
        <v>32</v>
      </c>
      <c r="F498" s="234" t="s">
        <v>445</v>
      </c>
      <c r="G498" s="231"/>
      <c r="H498" s="235">
        <v>48.399999999999999</v>
      </c>
      <c r="I498" s="236"/>
      <c r="J498" s="231"/>
      <c r="K498" s="231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175</v>
      </c>
      <c r="AU498" s="241" t="s">
        <v>86</v>
      </c>
      <c r="AV498" s="13" t="s">
        <v>86</v>
      </c>
      <c r="AW498" s="13" t="s">
        <v>39</v>
      </c>
      <c r="AX498" s="13" t="s">
        <v>77</v>
      </c>
      <c r="AY498" s="241" t="s">
        <v>166</v>
      </c>
    </row>
    <row r="499" s="14" customFormat="1">
      <c r="A499" s="14"/>
      <c r="B499" s="242"/>
      <c r="C499" s="243"/>
      <c r="D499" s="232" t="s">
        <v>175</v>
      </c>
      <c r="E499" s="244" t="s">
        <v>32</v>
      </c>
      <c r="F499" s="245" t="s">
        <v>219</v>
      </c>
      <c r="G499" s="243"/>
      <c r="H499" s="246">
        <v>371.89999999999998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175</v>
      </c>
      <c r="AU499" s="252" t="s">
        <v>86</v>
      </c>
      <c r="AV499" s="14" t="s">
        <v>173</v>
      </c>
      <c r="AW499" s="14" t="s">
        <v>39</v>
      </c>
      <c r="AX499" s="14" t="s">
        <v>84</v>
      </c>
      <c r="AY499" s="252" t="s">
        <v>166</v>
      </c>
    </row>
    <row r="500" s="2" customFormat="1">
      <c r="A500" s="41"/>
      <c r="B500" s="42"/>
      <c r="C500" s="217" t="s">
        <v>829</v>
      </c>
      <c r="D500" s="217" t="s">
        <v>168</v>
      </c>
      <c r="E500" s="218" t="s">
        <v>830</v>
      </c>
      <c r="F500" s="219" t="s">
        <v>831</v>
      </c>
      <c r="G500" s="220" t="s">
        <v>205</v>
      </c>
      <c r="H500" s="221">
        <v>2</v>
      </c>
      <c r="I500" s="222"/>
      <c r="J500" s="223">
        <f>ROUND(I500*H500,2)</f>
        <v>0</v>
      </c>
      <c r="K500" s="219" t="s">
        <v>172</v>
      </c>
      <c r="L500" s="47"/>
      <c r="M500" s="224" t="s">
        <v>32</v>
      </c>
      <c r="N500" s="225" t="s">
        <v>48</v>
      </c>
      <c r="O500" s="87"/>
      <c r="P500" s="226">
        <f>O500*H500</f>
        <v>0</v>
      </c>
      <c r="Q500" s="226">
        <v>0</v>
      </c>
      <c r="R500" s="226">
        <f>Q500*H500</f>
        <v>0</v>
      </c>
      <c r="S500" s="226">
        <v>0.0070000000000000001</v>
      </c>
      <c r="T500" s="227">
        <f>S500*H500</f>
        <v>0.014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8" t="s">
        <v>173</v>
      </c>
      <c r="AT500" s="228" t="s">
        <v>168</v>
      </c>
      <c r="AU500" s="228" t="s">
        <v>86</v>
      </c>
      <c r="AY500" s="19" t="s">
        <v>166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9" t="s">
        <v>84</v>
      </c>
      <c r="BK500" s="229">
        <f>ROUND(I500*H500,2)</f>
        <v>0</v>
      </c>
      <c r="BL500" s="19" t="s">
        <v>173</v>
      </c>
      <c r="BM500" s="228" t="s">
        <v>832</v>
      </c>
    </row>
    <row r="501" s="13" customFormat="1">
      <c r="A501" s="13"/>
      <c r="B501" s="230"/>
      <c r="C501" s="231"/>
      <c r="D501" s="232" t="s">
        <v>175</v>
      </c>
      <c r="E501" s="233" t="s">
        <v>32</v>
      </c>
      <c r="F501" s="234" t="s">
        <v>833</v>
      </c>
      <c r="G501" s="231"/>
      <c r="H501" s="235">
        <v>2</v>
      </c>
      <c r="I501" s="236"/>
      <c r="J501" s="231"/>
      <c r="K501" s="231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175</v>
      </c>
      <c r="AU501" s="241" t="s">
        <v>86</v>
      </c>
      <c r="AV501" s="13" t="s">
        <v>86</v>
      </c>
      <c r="AW501" s="13" t="s">
        <v>39</v>
      </c>
      <c r="AX501" s="13" t="s">
        <v>84</v>
      </c>
      <c r="AY501" s="241" t="s">
        <v>166</v>
      </c>
    </row>
    <row r="502" s="2" customFormat="1" ht="16.5" customHeight="1">
      <c r="A502" s="41"/>
      <c r="B502" s="42"/>
      <c r="C502" s="217" t="s">
        <v>834</v>
      </c>
      <c r="D502" s="217" t="s">
        <v>168</v>
      </c>
      <c r="E502" s="218" t="s">
        <v>835</v>
      </c>
      <c r="F502" s="219" t="s">
        <v>836</v>
      </c>
      <c r="G502" s="220" t="s">
        <v>182</v>
      </c>
      <c r="H502" s="221">
        <v>50</v>
      </c>
      <c r="I502" s="222"/>
      <c r="J502" s="223">
        <f>ROUND(I502*H502,2)</f>
        <v>0</v>
      </c>
      <c r="K502" s="219" t="s">
        <v>32</v>
      </c>
      <c r="L502" s="47"/>
      <c r="M502" s="224" t="s">
        <v>32</v>
      </c>
      <c r="N502" s="225" t="s">
        <v>48</v>
      </c>
      <c r="O502" s="87"/>
      <c r="P502" s="226">
        <f>O502*H502</f>
        <v>0</v>
      </c>
      <c r="Q502" s="226">
        <v>0</v>
      </c>
      <c r="R502" s="226">
        <f>Q502*H502</f>
        <v>0</v>
      </c>
      <c r="S502" s="226">
        <v>0.0070000000000000001</v>
      </c>
      <c r="T502" s="227">
        <f>S502*H502</f>
        <v>0.35000000000000003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8" t="s">
        <v>173</v>
      </c>
      <c r="AT502" s="228" t="s">
        <v>168</v>
      </c>
      <c r="AU502" s="228" t="s">
        <v>86</v>
      </c>
      <c r="AY502" s="19" t="s">
        <v>166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9" t="s">
        <v>84</v>
      </c>
      <c r="BK502" s="229">
        <f>ROUND(I502*H502,2)</f>
        <v>0</v>
      </c>
      <c r="BL502" s="19" t="s">
        <v>173</v>
      </c>
      <c r="BM502" s="228" t="s">
        <v>837</v>
      </c>
    </row>
    <row r="503" s="2" customFormat="1" ht="16.5" customHeight="1">
      <c r="A503" s="41"/>
      <c r="B503" s="42"/>
      <c r="C503" s="217" t="s">
        <v>838</v>
      </c>
      <c r="D503" s="217" t="s">
        <v>168</v>
      </c>
      <c r="E503" s="218" t="s">
        <v>839</v>
      </c>
      <c r="F503" s="219" t="s">
        <v>840</v>
      </c>
      <c r="G503" s="220" t="s">
        <v>182</v>
      </c>
      <c r="H503" s="221">
        <v>270</v>
      </c>
      <c r="I503" s="222"/>
      <c r="J503" s="223">
        <f>ROUND(I503*H503,2)</f>
        <v>0</v>
      </c>
      <c r="K503" s="219" t="s">
        <v>32</v>
      </c>
      <c r="L503" s="47"/>
      <c r="M503" s="224" t="s">
        <v>32</v>
      </c>
      <c r="N503" s="225" t="s">
        <v>48</v>
      </c>
      <c r="O503" s="87"/>
      <c r="P503" s="226">
        <f>O503*H503</f>
        <v>0</v>
      </c>
      <c r="Q503" s="226">
        <v>4.0000000000000003E-05</v>
      </c>
      <c r="R503" s="226">
        <f>Q503*H503</f>
        <v>0.010800000000000001</v>
      </c>
      <c r="S503" s="226">
        <v>0.001</v>
      </c>
      <c r="T503" s="227">
        <f>S503*H503</f>
        <v>0.27000000000000002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8" t="s">
        <v>173</v>
      </c>
      <c r="AT503" s="228" t="s">
        <v>168</v>
      </c>
      <c r="AU503" s="228" t="s">
        <v>86</v>
      </c>
      <c r="AY503" s="19" t="s">
        <v>166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9" t="s">
        <v>84</v>
      </c>
      <c r="BK503" s="229">
        <f>ROUND(I503*H503,2)</f>
        <v>0</v>
      </c>
      <c r="BL503" s="19" t="s">
        <v>173</v>
      </c>
      <c r="BM503" s="228" t="s">
        <v>841</v>
      </c>
    </row>
    <row r="504" s="15" customFormat="1">
      <c r="A504" s="15"/>
      <c r="B504" s="253"/>
      <c r="C504" s="254"/>
      <c r="D504" s="232" t="s">
        <v>175</v>
      </c>
      <c r="E504" s="255" t="s">
        <v>32</v>
      </c>
      <c r="F504" s="256" t="s">
        <v>842</v>
      </c>
      <c r="G504" s="254"/>
      <c r="H504" s="255" t="s">
        <v>32</v>
      </c>
      <c r="I504" s="257"/>
      <c r="J504" s="254"/>
      <c r="K504" s="254"/>
      <c r="L504" s="258"/>
      <c r="M504" s="259"/>
      <c r="N504" s="260"/>
      <c r="O504" s="260"/>
      <c r="P504" s="260"/>
      <c r="Q504" s="260"/>
      <c r="R504" s="260"/>
      <c r="S504" s="260"/>
      <c r="T504" s="26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2" t="s">
        <v>175</v>
      </c>
      <c r="AU504" s="262" t="s">
        <v>86</v>
      </c>
      <c r="AV504" s="15" t="s">
        <v>84</v>
      </c>
      <c r="AW504" s="15" t="s">
        <v>39</v>
      </c>
      <c r="AX504" s="15" t="s">
        <v>77</v>
      </c>
      <c r="AY504" s="262" t="s">
        <v>166</v>
      </c>
    </row>
    <row r="505" s="13" customFormat="1">
      <c r="A505" s="13"/>
      <c r="B505" s="230"/>
      <c r="C505" s="231"/>
      <c r="D505" s="232" t="s">
        <v>175</v>
      </c>
      <c r="E505" s="233" t="s">
        <v>32</v>
      </c>
      <c r="F505" s="234" t="s">
        <v>843</v>
      </c>
      <c r="G505" s="231"/>
      <c r="H505" s="235">
        <v>140.40000000000001</v>
      </c>
      <c r="I505" s="236"/>
      <c r="J505" s="231"/>
      <c r="K505" s="231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175</v>
      </c>
      <c r="AU505" s="241" t="s">
        <v>86</v>
      </c>
      <c r="AV505" s="13" t="s">
        <v>86</v>
      </c>
      <c r="AW505" s="13" t="s">
        <v>39</v>
      </c>
      <c r="AX505" s="13" t="s">
        <v>77</v>
      </c>
      <c r="AY505" s="241" t="s">
        <v>166</v>
      </c>
    </row>
    <row r="506" s="13" customFormat="1">
      <c r="A506" s="13"/>
      <c r="B506" s="230"/>
      <c r="C506" s="231"/>
      <c r="D506" s="232" t="s">
        <v>175</v>
      </c>
      <c r="E506" s="233" t="s">
        <v>32</v>
      </c>
      <c r="F506" s="234" t="s">
        <v>844</v>
      </c>
      <c r="G506" s="231"/>
      <c r="H506" s="235">
        <v>129.59999999999999</v>
      </c>
      <c r="I506" s="236"/>
      <c r="J506" s="231"/>
      <c r="K506" s="231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175</v>
      </c>
      <c r="AU506" s="241" t="s">
        <v>86</v>
      </c>
      <c r="AV506" s="13" t="s">
        <v>86</v>
      </c>
      <c r="AW506" s="13" t="s">
        <v>39</v>
      </c>
      <c r="AX506" s="13" t="s">
        <v>77</v>
      </c>
      <c r="AY506" s="241" t="s">
        <v>166</v>
      </c>
    </row>
    <row r="507" s="14" customFormat="1">
      <c r="A507" s="14"/>
      <c r="B507" s="242"/>
      <c r="C507" s="243"/>
      <c r="D507" s="232" t="s">
        <v>175</v>
      </c>
      <c r="E507" s="244" t="s">
        <v>32</v>
      </c>
      <c r="F507" s="245" t="s">
        <v>219</v>
      </c>
      <c r="G507" s="243"/>
      <c r="H507" s="246">
        <v>270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175</v>
      </c>
      <c r="AU507" s="252" t="s">
        <v>86</v>
      </c>
      <c r="AV507" s="14" t="s">
        <v>173</v>
      </c>
      <c r="AW507" s="14" t="s">
        <v>39</v>
      </c>
      <c r="AX507" s="14" t="s">
        <v>84</v>
      </c>
      <c r="AY507" s="252" t="s">
        <v>166</v>
      </c>
    </row>
    <row r="508" s="2" customFormat="1">
      <c r="A508" s="41"/>
      <c r="B508" s="42"/>
      <c r="C508" s="217" t="s">
        <v>845</v>
      </c>
      <c r="D508" s="217" t="s">
        <v>168</v>
      </c>
      <c r="E508" s="218" t="s">
        <v>846</v>
      </c>
      <c r="F508" s="219" t="s">
        <v>847</v>
      </c>
      <c r="G508" s="220" t="s">
        <v>182</v>
      </c>
      <c r="H508" s="221">
        <v>8.4000000000000004</v>
      </c>
      <c r="I508" s="222"/>
      <c r="J508" s="223">
        <f>ROUND(I508*H508,2)</f>
        <v>0</v>
      </c>
      <c r="K508" s="219" t="s">
        <v>172</v>
      </c>
      <c r="L508" s="47"/>
      <c r="M508" s="224" t="s">
        <v>32</v>
      </c>
      <c r="N508" s="225" t="s">
        <v>48</v>
      </c>
      <c r="O508" s="87"/>
      <c r="P508" s="226">
        <f>O508*H508</f>
        <v>0</v>
      </c>
      <c r="Q508" s="226">
        <v>0.00046999999999999999</v>
      </c>
      <c r="R508" s="226">
        <f>Q508*H508</f>
        <v>0.0039480000000000001</v>
      </c>
      <c r="S508" s="226">
        <v>0.0050000000000000001</v>
      </c>
      <c r="T508" s="227">
        <f>S508*H508</f>
        <v>0.042000000000000003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28" t="s">
        <v>173</v>
      </c>
      <c r="AT508" s="228" t="s">
        <v>168</v>
      </c>
      <c r="AU508" s="228" t="s">
        <v>86</v>
      </c>
      <c r="AY508" s="19" t="s">
        <v>166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9" t="s">
        <v>84</v>
      </c>
      <c r="BK508" s="229">
        <f>ROUND(I508*H508,2)</f>
        <v>0</v>
      </c>
      <c r="BL508" s="19" t="s">
        <v>173</v>
      </c>
      <c r="BM508" s="228" t="s">
        <v>848</v>
      </c>
    </row>
    <row r="509" s="13" customFormat="1">
      <c r="A509" s="13"/>
      <c r="B509" s="230"/>
      <c r="C509" s="231"/>
      <c r="D509" s="232" t="s">
        <v>175</v>
      </c>
      <c r="E509" s="233" t="s">
        <v>32</v>
      </c>
      <c r="F509" s="234" t="s">
        <v>849</v>
      </c>
      <c r="G509" s="231"/>
      <c r="H509" s="235">
        <v>8.4000000000000004</v>
      </c>
      <c r="I509" s="236"/>
      <c r="J509" s="231"/>
      <c r="K509" s="231"/>
      <c r="L509" s="237"/>
      <c r="M509" s="238"/>
      <c r="N509" s="239"/>
      <c r="O509" s="239"/>
      <c r="P509" s="239"/>
      <c r="Q509" s="239"/>
      <c r="R509" s="239"/>
      <c r="S509" s="239"/>
      <c r="T509" s="24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1" t="s">
        <v>175</v>
      </c>
      <c r="AU509" s="241" t="s">
        <v>86</v>
      </c>
      <c r="AV509" s="13" t="s">
        <v>86</v>
      </c>
      <c r="AW509" s="13" t="s">
        <v>39</v>
      </c>
      <c r="AX509" s="13" t="s">
        <v>84</v>
      </c>
      <c r="AY509" s="241" t="s">
        <v>166</v>
      </c>
    </row>
    <row r="510" s="2" customFormat="1" ht="16.5" customHeight="1">
      <c r="A510" s="41"/>
      <c r="B510" s="42"/>
      <c r="C510" s="217" t="s">
        <v>850</v>
      </c>
      <c r="D510" s="217" t="s">
        <v>168</v>
      </c>
      <c r="E510" s="218" t="s">
        <v>851</v>
      </c>
      <c r="F510" s="219" t="s">
        <v>852</v>
      </c>
      <c r="G510" s="220" t="s">
        <v>171</v>
      </c>
      <c r="H510" s="221">
        <v>93.863</v>
      </c>
      <c r="I510" s="222"/>
      <c r="J510" s="223">
        <f>ROUND(I510*H510,2)</f>
        <v>0</v>
      </c>
      <c r="K510" s="219" t="s">
        <v>172</v>
      </c>
      <c r="L510" s="47"/>
      <c r="M510" s="224" t="s">
        <v>32</v>
      </c>
      <c r="N510" s="225" t="s">
        <v>48</v>
      </c>
      <c r="O510" s="87"/>
      <c r="P510" s="226">
        <f>O510*H510</f>
        <v>0</v>
      </c>
      <c r="Q510" s="226">
        <v>0.00036999999999999999</v>
      </c>
      <c r="R510" s="226">
        <f>Q510*H510</f>
        <v>0.034729309999999999</v>
      </c>
      <c r="S510" s="226">
        <v>0</v>
      </c>
      <c r="T510" s="22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8" t="s">
        <v>173</v>
      </c>
      <c r="AT510" s="228" t="s">
        <v>168</v>
      </c>
      <c r="AU510" s="228" t="s">
        <v>86</v>
      </c>
      <c r="AY510" s="19" t="s">
        <v>166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9" t="s">
        <v>84</v>
      </c>
      <c r="BK510" s="229">
        <f>ROUND(I510*H510,2)</f>
        <v>0</v>
      </c>
      <c r="BL510" s="19" t="s">
        <v>173</v>
      </c>
      <c r="BM510" s="228" t="s">
        <v>853</v>
      </c>
    </row>
    <row r="511" s="15" customFormat="1">
      <c r="A511" s="15"/>
      <c r="B511" s="253"/>
      <c r="C511" s="254"/>
      <c r="D511" s="232" t="s">
        <v>175</v>
      </c>
      <c r="E511" s="255" t="s">
        <v>32</v>
      </c>
      <c r="F511" s="256" t="s">
        <v>854</v>
      </c>
      <c r="G511" s="254"/>
      <c r="H511" s="255" t="s">
        <v>32</v>
      </c>
      <c r="I511" s="257"/>
      <c r="J511" s="254"/>
      <c r="K511" s="254"/>
      <c r="L511" s="258"/>
      <c r="M511" s="259"/>
      <c r="N511" s="260"/>
      <c r="O511" s="260"/>
      <c r="P511" s="260"/>
      <c r="Q511" s="260"/>
      <c r="R511" s="260"/>
      <c r="S511" s="260"/>
      <c r="T511" s="261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2" t="s">
        <v>175</v>
      </c>
      <c r="AU511" s="262" t="s">
        <v>86</v>
      </c>
      <c r="AV511" s="15" t="s">
        <v>84</v>
      </c>
      <c r="AW511" s="15" t="s">
        <v>39</v>
      </c>
      <c r="AX511" s="15" t="s">
        <v>77</v>
      </c>
      <c r="AY511" s="262" t="s">
        <v>166</v>
      </c>
    </row>
    <row r="512" s="13" customFormat="1">
      <c r="A512" s="13"/>
      <c r="B512" s="230"/>
      <c r="C512" s="231"/>
      <c r="D512" s="232" t="s">
        <v>175</v>
      </c>
      <c r="E512" s="233" t="s">
        <v>32</v>
      </c>
      <c r="F512" s="234" t="s">
        <v>855</v>
      </c>
      <c r="G512" s="231"/>
      <c r="H512" s="235">
        <v>1.8600000000000001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175</v>
      </c>
      <c r="AU512" s="241" t="s">
        <v>86</v>
      </c>
      <c r="AV512" s="13" t="s">
        <v>86</v>
      </c>
      <c r="AW512" s="13" t="s">
        <v>39</v>
      </c>
      <c r="AX512" s="13" t="s">
        <v>77</v>
      </c>
      <c r="AY512" s="241" t="s">
        <v>166</v>
      </c>
    </row>
    <row r="513" s="13" customFormat="1">
      <c r="A513" s="13"/>
      <c r="B513" s="230"/>
      <c r="C513" s="231"/>
      <c r="D513" s="232" t="s">
        <v>175</v>
      </c>
      <c r="E513" s="233" t="s">
        <v>32</v>
      </c>
      <c r="F513" s="234" t="s">
        <v>856</v>
      </c>
      <c r="G513" s="231"/>
      <c r="H513" s="235">
        <v>4.6349999999999998</v>
      </c>
      <c r="I513" s="236"/>
      <c r="J513" s="231"/>
      <c r="K513" s="231"/>
      <c r="L513" s="237"/>
      <c r="M513" s="238"/>
      <c r="N513" s="239"/>
      <c r="O513" s="239"/>
      <c r="P513" s="239"/>
      <c r="Q513" s="239"/>
      <c r="R513" s="239"/>
      <c r="S513" s="239"/>
      <c r="T513" s="24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1" t="s">
        <v>175</v>
      </c>
      <c r="AU513" s="241" t="s">
        <v>86</v>
      </c>
      <c r="AV513" s="13" t="s">
        <v>86</v>
      </c>
      <c r="AW513" s="13" t="s">
        <v>39</v>
      </c>
      <c r="AX513" s="13" t="s">
        <v>77</v>
      </c>
      <c r="AY513" s="241" t="s">
        <v>166</v>
      </c>
    </row>
    <row r="514" s="13" customFormat="1">
      <c r="A514" s="13"/>
      <c r="B514" s="230"/>
      <c r="C514" s="231"/>
      <c r="D514" s="232" t="s">
        <v>175</v>
      </c>
      <c r="E514" s="233" t="s">
        <v>32</v>
      </c>
      <c r="F514" s="234" t="s">
        <v>857</v>
      </c>
      <c r="G514" s="231"/>
      <c r="H514" s="235">
        <v>7.2679999999999998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175</v>
      </c>
      <c r="AU514" s="241" t="s">
        <v>86</v>
      </c>
      <c r="AV514" s="13" t="s">
        <v>86</v>
      </c>
      <c r="AW514" s="13" t="s">
        <v>39</v>
      </c>
      <c r="AX514" s="13" t="s">
        <v>77</v>
      </c>
      <c r="AY514" s="241" t="s">
        <v>166</v>
      </c>
    </row>
    <row r="515" s="13" customFormat="1">
      <c r="A515" s="13"/>
      <c r="B515" s="230"/>
      <c r="C515" s="231"/>
      <c r="D515" s="232" t="s">
        <v>175</v>
      </c>
      <c r="E515" s="233" t="s">
        <v>32</v>
      </c>
      <c r="F515" s="234" t="s">
        <v>858</v>
      </c>
      <c r="G515" s="231"/>
      <c r="H515" s="235">
        <v>24.899999999999999</v>
      </c>
      <c r="I515" s="236"/>
      <c r="J515" s="231"/>
      <c r="K515" s="231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175</v>
      </c>
      <c r="AU515" s="241" t="s">
        <v>86</v>
      </c>
      <c r="AV515" s="13" t="s">
        <v>86</v>
      </c>
      <c r="AW515" s="13" t="s">
        <v>39</v>
      </c>
      <c r="AX515" s="13" t="s">
        <v>77</v>
      </c>
      <c r="AY515" s="241" t="s">
        <v>166</v>
      </c>
    </row>
    <row r="516" s="13" customFormat="1">
      <c r="A516" s="13"/>
      <c r="B516" s="230"/>
      <c r="C516" s="231"/>
      <c r="D516" s="232" t="s">
        <v>175</v>
      </c>
      <c r="E516" s="233" t="s">
        <v>32</v>
      </c>
      <c r="F516" s="234" t="s">
        <v>859</v>
      </c>
      <c r="G516" s="231"/>
      <c r="H516" s="235">
        <v>50.039999999999999</v>
      </c>
      <c r="I516" s="236"/>
      <c r="J516" s="231"/>
      <c r="K516" s="231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175</v>
      </c>
      <c r="AU516" s="241" t="s">
        <v>86</v>
      </c>
      <c r="AV516" s="13" t="s">
        <v>86</v>
      </c>
      <c r="AW516" s="13" t="s">
        <v>39</v>
      </c>
      <c r="AX516" s="13" t="s">
        <v>77</v>
      </c>
      <c r="AY516" s="241" t="s">
        <v>166</v>
      </c>
    </row>
    <row r="517" s="13" customFormat="1">
      <c r="A517" s="13"/>
      <c r="B517" s="230"/>
      <c r="C517" s="231"/>
      <c r="D517" s="232" t="s">
        <v>175</v>
      </c>
      <c r="E517" s="233" t="s">
        <v>32</v>
      </c>
      <c r="F517" s="234" t="s">
        <v>860</v>
      </c>
      <c r="G517" s="231"/>
      <c r="H517" s="235">
        <v>5.1600000000000001</v>
      </c>
      <c r="I517" s="236"/>
      <c r="J517" s="231"/>
      <c r="K517" s="231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175</v>
      </c>
      <c r="AU517" s="241" t="s">
        <v>86</v>
      </c>
      <c r="AV517" s="13" t="s">
        <v>86</v>
      </c>
      <c r="AW517" s="13" t="s">
        <v>39</v>
      </c>
      <c r="AX517" s="13" t="s">
        <v>77</v>
      </c>
      <c r="AY517" s="241" t="s">
        <v>166</v>
      </c>
    </row>
    <row r="518" s="14" customFormat="1">
      <c r="A518" s="14"/>
      <c r="B518" s="242"/>
      <c r="C518" s="243"/>
      <c r="D518" s="232" t="s">
        <v>175</v>
      </c>
      <c r="E518" s="244" t="s">
        <v>32</v>
      </c>
      <c r="F518" s="245" t="s">
        <v>219</v>
      </c>
      <c r="G518" s="243"/>
      <c r="H518" s="246">
        <v>93.863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175</v>
      </c>
      <c r="AU518" s="252" t="s">
        <v>86</v>
      </c>
      <c r="AV518" s="14" t="s">
        <v>173</v>
      </c>
      <c r="AW518" s="14" t="s">
        <v>39</v>
      </c>
      <c r="AX518" s="14" t="s">
        <v>84</v>
      </c>
      <c r="AY518" s="252" t="s">
        <v>166</v>
      </c>
    </row>
    <row r="519" s="2" customFormat="1" ht="16.5" customHeight="1">
      <c r="A519" s="41"/>
      <c r="B519" s="42"/>
      <c r="C519" s="217" t="s">
        <v>861</v>
      </c>
      <c r="D519" s="217" t="s">
        <v>168</v>
      </c>
      <c r="E519" s="218" t="s">
        <v>862</v>
      </c>
      <c r="F519" s="219" t="s">
        <v>863</v>
      </c>
      <c r="G519" s="220" t="s">
        <v>171</v>
      </c>
      <c r="H519" s="221">
        <v>93.863</v>
      </c>
      <c r="I519" s="222"/>
      <c r="J519" s="223">
        <f>ROUND(I519*H519,2)</f>
        <v>0</v>
      </c>
      <c r="K519" s="219" t="s">
        <v>172</v>
      </c>
      <c r="L519" s="47"/>
      <c r="M519" s="224" t="s">
        <v>32</v>
      </c>
      <c r="N519" s="225" t="s">
        <v>48</v>
      </c>
      <c r="O519" s="87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8" t="s">
        <v>173</v>
      </c>
      <c r="AT519" s="228" t="s">
        <v>168</v>
      </c>
      <c r="AU519" s="228" t="s">
        <v>86</v>
      </c>
      <c r="AY519" s="19" t="s">
        <v>166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9" t="s">
        <v>84</v>
      </c>
      <c r="BK519" s="229">
        <f>ROUND(I519*H519,2)</f>
        <v>0</v>
      </c>
      <c r="BL519" s="19" t="s">
        <v>173</v>
      </c>
      <c r="BM519" s="228" t="s">
        <v>864</v>
      </c>
    </row>
    <row r="520" s="2" customFormat="1" ht="16.5" customHeight="1">
      <c r="A520" s="41"/>
      <c r="B520" s="42"/>
      <c r="C520" s="263" t="s">
        <v>865</v>
      </c>
      <c r="D520" s="263" t="s">
        <v>267</v>
      </c>
      <c r="E520" s="264" t="s">
        <v>866</v>
      </c>
      <c r="F520" s="265" t="s">
        <v>867</v>
      </c>
      <c r="G520" s="266" t="s">
        <v>171</v>
      </c>
      <c r="H520" s="267">
        <v>107.94199999999999</v>
      </c>
      <c r="I520" s="268"/>
      <c r="J520" s="269">
        <f>ROUND(I520*H520,2)</f>
        <v>0</v>
      </c>
      <c r="K520" s="265" t="s">
        <v>32</v>
      </c>
      <c r="L520" s="270"/>
      <c r="M520" s="271" t="s">
        <v>32</v>
      </c>
      <c r="N520" s="272" t="s">
        <v>48</v>
      </c>
      <c r="O520" s="87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8" t="s">
        <v>202</v>
      </c>
      <c r="AT520" s="228" t="s">
        <v>267</v>
      </c>
      <c r="AU520" s="228" t="s">
        <v>86</v>
      </c>
      <c r="AY520" s="19" t="s">
        <v>166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9" t="s">
        <v>84</v>
      </c>
      <c r="BK520" s="229">
        <f>ROUND(I520*H520,2)</f>
        <v>0</v>
      </c>
      <c r="BL520" s="19" t="s">
        <v>173</v>
      </c>
      <c r="BM520" s="228" t="s">
        <v>868</v>
      </c>
    </row>
    <row r="521" s="13" customFormat="1">
      <c r="A521" s="13"/>
      <c r="B521" s="230"/>
      <c r="C521" s="231"/>
      <c r="D521" s="232" t="s">
        <v>175</v>
      </c>
      <c r="E521" s="231"/>
      <c r="F521" s="234" t="s">
        <v>869</v>
      </c>
      <c r="G521" s="231"/>
      <c r="H521" s="235">
        <v>107.94199999999999</v>
      </c>
      <c r="I521" s="236"/>
      <c r="J521" s="231"/>
      <c r="K521" s="231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175</v>
      </c>
      <c r="AU521" s="241" t="s">
        <v>86</v>
      </c>
      <c r="AV521" s="13" t="s">
        <v>86</v>
      </c>
      <c r="AW521" s="13" t="s">
        <v>4</v>
      </c>
      <c r="AX521" s="13" t="s">
        <v>84</v>
      </c>
      <c r="AY521" s="241" t="s">
        <v>166</v>
      </c>
    </row>
    <row r="522" s="2" customFormat="1" ht="16.5" customHeight="1">
      <c r="A522" s="41"/>
      <c r="B522" s="42"/>
      <c r="C522" s="263" t="s">
        <v>870</v>
      </c>
      <c r="D522" s="263" t="s">
        <v>267</v>
      </c>
      <c r="E522" s="264" t="s">
        <v>871</v>
      </c>
      <c r="F522" s="265" t="s">
        <v>872</v>
      </c>
      <c r="G522" s="266" t="s">
        <v>248</v>
      </c>
      <c r="H522" s="267">
        <v>563.178</v>
      </c>
      <c r="I522" s="268"/>
      <c r="J522" s="269">
        <f>ROUND(I522*H522,2)</f>
        <v>0</v>
      </c>
      <c r="K522" s="265" t="s">
        <v>32</v>
      </c>
      <c r="L522" s="270"/>
      <c r="M522" s="271" t="s">
        <v>32</v>
      </c>
      <c r="N522" s="272" t="s">
        <v>48</v>
      </c>
      <c r="O522" s="87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8" t="s">
        <v>202</v>
      </c>
      <c r="AT522" s="228" t="s">
        <v>267</v>
      </c>
      <c r="AU522" s="228" t="s">
        <v>86</v>
      </c>
      <c r="AY522" s="19" t="s">
        <v>166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9" t="s">
        <v>84</v>
      </c>
      <c r="BK522" s="229">
        <f>ROUND(I522*H522,2)</f>
        <v>0</v>
      </c>
      <c r="BL522" s="19" t="s">
        <v>173</v>
      </c>
      <c r="BM522" s="228" t="s">
        <v>873</v>
      </c>
    </row>
    <row r="523" s="13" customFormat="1">
      <c r="A523" s="13"/>
      <c r="B523" s="230"/>
      <c r="C523" s="231"/>
      <c r="D523" s="232" t="s">
        <v>175</v>
      </c>
      <c r="E523" s="233" t="s">
        <v>32</v>
      </c>
      <c r="F523" s="234" t="s">
        <v>874</v>
      </c>
      <c r="G523" s="231"/>
      <c r="H523" s="235">
        <v>563.178</v>
      </c>
      <c r="I523" s="236"/>
      <c r="J523" s="231"/>
      <c r="K523" s="231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175</v>
      </c>
      <c r="AU523" s="241" t="s">
        <v>86</v>
      </c>
      <c r="AV523" s="13" t="s">
        <v>86</v>
      </c>
      <c r="AW523" s="13" t="s">
        <v>39</v>
      </c>
      <c r="AX523" s="13" t="s">
        <v>84</v>
      </c>
      <c r="AY523" s="241" t="s">
        <v>166</v>
      </c>
    </row>
    <row r="524" s="2" customFormat="1" ht="16.5" customHeight="1">
      <c r="A524" s="41"/>
      <c r="B524" s="42"/>
      <c r="C524" s="217" t="s">
        <v>875</v>
      </c>
      <c r="D524" s="217" t="s">
        <v>168</v>
      </c>
      <c r="E524" s="218" t="s">
        <v>876</v>
      </c>
      <c r="F524" s="219" t="s">
        <v>877</v>
      </c>
      <c r="G524" s="220" t="s">
        <v>182</v>
      </c>
      <c r="H524" s="221">
        <v>110</v>
      </c>
      <c r="I524" s="222"/>
      <c r="J524" s="223">
        <f>ROUND(I524*H524,2)</f>
        <v>0</v>
      </c>
      <c r="K524" s="219" t="s">
        <v>172</v>
      </c>
      <c r="L524" s="47"/>
      <c r="M524" s="224" t="s">
        <v>32</v>
      </c>
      <c r="N524" s="225" t="s">
        <v>48</v>
      </c>
      <c r="O524" s="87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8" t="s">
        <v>173</v>
      </c>
      <c r="AT524" s="228" t="s">
        <v>168</v>
      </c>
      <c r="AU524" s="228" t="s">
        <v>86</v>
      </c>
      <c r="AY524" s="19" t="s">
        <v>166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9" t="s">
        <v>84</v>
      </c>
      <c r="BK524" s="229">
        <f>ROUND(I524*H524,2)</f>
        <v>0</v>
      </c>
      <c r="BL524" s="19" t="s">
        <v>173</v>
      </c>
      <c r="BM524" s="228" t="s">
        <v>878</v>
      </c>
    </row>
    <row r="525" s="13" customFormat="1">
      <c r="A525" s="13"/>
      <c r="B525" s="230"/>
      <c r="C525" s="231"/>
      <c r="D525" s="232" t="s">
        <v>175</v>
      </c>
      <c r="E525" s="233" t="s">
        <v>32</v>
      </c>
      <c r="F525" s="234" t="s">
        <v>879</v>
      </c>
      <c r="G525" s="231"/>
      <c r="H525" s="235">
        <v>110</v>
      </c>
      <c r="I525" s="236"/>
      <c r="J525" s="231"/>
      <c r="K525" s="231"/>
      <c r="L525" s="237"/>
      <c r="M525" s="238"/>
      <c r="N525" s="239"/>
      <c r="O525" s="239"/>
      <c r="P525" s="239"/>
      <c r="Q525" s="239"/>
      <c r="R525" s="239"/>
      <c r="S525" s="239"/>
      <c r="T525" s="24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1" t="s">
        <v>175</v>
      </c>
      <c r="AU525" s="241" t="s">
        <v>86</v>
      </c>
      <c r="AV525" s="13" t="s">
        <v>86</v>
      </c>
      <c r="AW525" s="13" t="s">
        <v>39</v>
      </c>
      <c r="AX525" s="13" t="s">
        <v>77</v>
      </c>
      <c r="AY525" s="241" t="s">
        <v>166</v>
      </c>
    </row>
    <row r="526" s="14" customFormat="1">
      <c r="A526" s="14"/>
      <c r="B526" s="242"/>
      <c r="C526" s="243"/>
      <c r="D526" s="232" t="s">
        <v>175</v>
      </c>
      <c r="E526" s="244" t="s">
        <v>32</v>
      </c>
      <c r="F526" s="245" t="s">
        <v>219</v>
      </c>
      <c r="G526" s="243"/>
      <c r="H526" s="246">
        <v>110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2" t="s">
        <v>175</v>
      </c>
      <c r="AU526" s="252" t="s">
        <v>86</v>
      </c>
      <c r="AV526" s="14" t="s">
        <v>173</v>
      </c>
      <c r="AW526" s="14" t="s">
        <v>39</v>
      </c>
      <c r="AX526" s="14" t="s">
        <v>84</v>
      </c>
      <c r="AY526" s="252" t="s">
        <v>166</v>
      </c>
    </row>
    <row r="527" s="2" customFormat="1">
      <c r="A527" s="41"/>
      <c r="B527" s="42"/>
      <c r="C527" s="217" t="s">
        <v>880</v>
      </c>
      <c r="D527" s="217" t="s">
        <v>168</v>
      </c>
      <c r="E527" s="218" t="s">
        <v>881</v>
      </c>
      <c r="F527" s="219" t="s">
        <v>882</v>
      </c>
      <c r="G527" s="220" t="s">
        <v>171</v>
      </c>
      <c r="H527" s="221">
        <v>2301.9000000000001</v>
      </c>
      <c r="I527" s="222"/>
      <c r="J527" s="223">
        <f>ROUND(I527*H527,2)</f>
        <v>0</v>
      </c>
      <c r="K527" s="219" t="s">
        <v>172</v>
      </c>
      <c r="L527" s="47"/>
      <c r="M527" s="224" t="s">
        <v>32</v>
      </c>
      <c r="N527" s="225" t="s">
        <v>48</v>
      </c>
      <c r="O527" s="87"/>
      <c r="P527" s="226">
        <f>O527*H527</f>
        <v>0</v>
      </c>
      <c r="Q527" s="226">
        <v>0</v>
      </c>
      <c r="R527" s="226">
        <f>Q527*H527</f>
        <v>0</v>
      </c>
      <c r="S527" s="226">
        <v>0.045999999999999999</v>
      </c>
      <c r="T527" s="227">
        <f>S527*H527</f>
        <v>105.8874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8" t="s">
        <v>173</v>
      </c>
      <c r="AT527" s="228" t="s">
        <v>168</v>
      </c>
      <c r="AU527" s="228" t="s">
        <v>86</v>
      </c>
      <c r="AY527" s="19" t="s">
        <v>166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9" t="s">
        <v>84</v>
      </c>
      <c r="BK527" s="229">
        <f>ROUND(I527*H527,2)</f>
        <v>0</v>
      </c>
      <c r="BL527" s="19" t="s">
        <v>173</v>
      </c>
      <c r="BM527" s="228" t="s">
        <v>883</v>
      </c>
    </row>
    <row r="528" s="15" customFormat="1">
      <c r="A528" s="15"/>
      <c r="B528" s="253"/>
      <c r="C528" s="254"/>
      <c r="D528" s="232" t="s">
        <v>175</v>
      </c>
      <c r="E528" s="255" t="s">
        <v>32</v>
      </c>
      <c r="F528" s="256" t="s">
        <v>884</v>
      </c>
      <c r="G528" s="254"/>
      <c r="H528" s="255" t="s">
        <v>32</v>
      </c>
      <c r="I528" s="257"/>
      <c r="J528" s="254"/>
      <c r="K528" s="254"/>
      <c r="L528" s="258"/>
      <c r="M528" s="259"/>
      <c r="N528" s="260"/>
      <c r="O528" s="260"/>
      <c r="P528" s="260"/>
      <c r="Q528" s="260"/>
      <c r="R528" s="260"/>
      <c r="S528" s="260"/>
      <c r="T528" s="26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2" t="s">
        <v>175</v>
      </c>
      <c r="AU528" s="262" t="s">
        <v>86</v>
      </c>
      <c r="AV528" s="15" t="s">
        <v>84</v>
      </c>
      <c r="AW528" s="15" t="s">
        <v>39</v>
      </c>
      <c r="AX528" s="15" t="s">
        <v>77</v>
      </c>
      <c r="AY528" s="262" t="s">
        <v>166</v>
      </c>
    </row>
    <row r="529" s="13" customFormat="1">
      <c r="A529" s="13"/>
      <c r="B529" s="230"/>
      <c r="C529" s="231"/>
      <c r="D529" s="232" t="s">
        <v>175</v>
      </c>
      <c r="E529" s="233" t="s">
        <v>32</v>
      </c>
      <c r="F529" s="234" t="s">
        <v>885</v>
      </c>
      <c r="G529" s="231"/>
      <c r="H529" s="235">
        <v>224.5</v>
      </c>
      <c r="I529" s="236"/>
      <c r="J529" s="231"/>
      <c r="K529" s="231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175</v>
      </c>
      <c r="AU529" s="241" t="s">
        <v>86</v>
      </c>
      <c r="AV529" s="13" t="s">
        <v>86</v>
      </c>
      <c r="AW529" s="13" t="s">
        <v>39</v>
      </c>
      <c r="AX529" s="13" t="s">
        <v>77</v>
      </c>
      <c r="AY529" s="241" t="s">
        <v>166</v>
      </c>
    </row>
    <row r="530" s="13" customFormat="1">
      <c r="A530" s="13"/>
      <c r="B530" s="230"/>
      <c r="C530" s="231"/>
      <c r="D530" s="232" t="s">
        <v>175</v>
      </c>
      <c r="E530" s="233" t="s">
        <v>32</v>
      </c>
      <c r="F530" s="234" t="s">
        <v>886</v>
      </c>
      <c r="G530" s="231"/>
      <c r="H530" s="235">
        <v>-115</v>
      </c>
      <c r="I530" s="236"/>
      <c r="J530" s="231"/>
      <c r="K530" s="231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175</v>
      </c>
      <c r="AU530" s="241" t="s">
        <v>86</v>
      </c>
      <c r="AV530" s="13" t="s">
        <v>86</v>
      </c>
      <c r="AW530" s="13" t="s">
        <v>39</v>
      </c>
      <c r="AX530" s="13" t="s">
        <v>77</v>
      </c>
      <c r="AY530" s="241" t="s">
        <v>166</v>
      </c>
    </row>
    <row r="531" s="13" customFormat="1">
      <c r="A531" s="13"/>
      <c r="B531" s="230"/>
      <c r="C531" s="231"/>
      <c r="D531" s="232" t="s">
        <v>175</v>
      </c>
      <c r="E531" s="233" t="s">
        <v>32</v>
      </c>
      <c r="F531" s="234" t="s">
        <v>887</v>
      </c>
      <c r="G531" s="231"/>
      <c r="H531" s="235">
        <v>-12.5</v>
      </c>
      <c r="I531" s="236"/>
      <c r="J531" s="231"/>
      <c r="K531" s="231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175</v>
      </c>
      <c r="AU531" s="241" t="s">
        <v>86</v>
      </c>
      <c r="AV531" s="13" t="s">
        <v>86</v>
      </c>
      <c r="AW531" s="13" t="s">
        <v>39</v>
      </c>
      <c r="AX531" s="13" t="s">
        <v>77</v>
      </c>
      <c r="AY531" s="241" t="s">
        <v>166</v>
      </c>
    </row>
    <row r="532" s="13" customFormat="1">
      <c r="A532" s="13"/>
      <c r="B532" s="230"/>
      <c r="C532" s="231"/>
      <c r="D532" s="232" t="s">
        <v>175</v>
      </c>
      <c r="E532" s="233" t="s">
        <v>32</v>
      </c>
      <c r="F532" s="234" t="s">
        <v>888</v>
      </c>
      <c r="G532" s="231"/>
      <c r="H532" s="235">
        <v>660</v>
      </c>
      <c r="I532" s="236"/>
      <c r="J532" s="231"/>
      <c r="K532" s="231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175</v>
      </c>
      <c r="AU532" s="241" t="s">
        <v>86</v>
      </c>
      <c r="AV532" s="13" t="s">
        <v>86</v>
      </c>
      <c r="AW532" s="13" t="s">
        <v>39</v>
      </c>
      <c r="AX532" s="13" t="s">
        <v>77</v>
      </c>
      <c r="AY532" s="241" t="s">
        <v>166</v>
      </c>
    </row>
    <row r="533" s="13" customFormat="1">
      <c r="A533" s="13"/>
      <c r="B533" s="230"/>
      <c r="C533" s="231"/>
      <c r="D533" s="232" t="s">
        <v>175</v>
      </c>
      <c r="E533" s="233" t="s">
        <v>32</v>
      </c>
      <c r="F533" s="234" t="s">
        <v>889</v>
      </c>
      <c r="G533" s="231"/>
      <c r="H533" s="235">
        <v>-365.04000000000002</v>
      </c>
      <c r="I533" s="236"/>
      <c r="J533" s="231"/>
      <c r="K533" s="231"/>
      <c r="L533" s="237"/>
      <c r="M533" s="238"/>
      <c r="N533" s="239"/>
      <c r="O533" s="239"/>
      <c r="P533" s="239"/>
      <c r="Q533" s="239"/>
      <c r="R533" s="239"/>
      <c r="S533" s="239"/>
      <c r="T533" s="24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1" t="s">
        <v>175</v>
      </c>
      <c r="AU533" s="241" t="s">
        <v>86</v>
      </c>
      <c r="AV533" s="13" t="s">
        <v>86</v>
      </c>
      <c r="AW533" s="13" t="s">
        <v>39</v>
      </c>
      <c r="AX533" s="13" t="s">
        <v>77</v>
      </c>
      <c r="AY533" s="241" t="s">
        <v>166</v>
      </c>
    </row>
    <row r="534" s="15" customFormat="1">
      <c r="A534" s="15"/>
      <c r="B534" s="253"/>
      <c r="C534" s="254"/>
      <c r="D534" s="232" t="s">
        <v>175</v>
      </c>
      <c r="E534" s="255" t="s">
        <v>32</v>
      </c>
      <c r="F534" s="256" t="s">
        <v>890</v>
      </c>
      <c r="G534" s="254"/>
      <c r="H534" s="255" t="s">
        <v>32</v>
      </c>
      <c r="I534" s="257"/>
      <c r="J534" s="254"/>
      <c r="K534" s="254"/>
      <c r="L534" s="258"/>
      <c r="M534" s="259"/>
      <c r="N534" s="260"/>
      <c r="O534" s="260"/>
      <c r="P534" s="260"/>
      <c r="Q534" s="260"/>
      <c r="R534" s="260"/>
      <c r="S534" s="260"/>
      <c r="T534" s="261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2" t="s">
        <v>175</v>
      </c>
      <c r="AU534" s="262" t="s">
        <v>86</v>
      </c>
      <c r="AV534" s="15" t="s">
        <v>84</v>
      </c>
      <c r="AW534" s="15" t="s">
        <v>39</v>
      </c>
      <c r="AX534" s="15" t="s">
        <v>77</v>
      </c>
      <c r="AY534" s="262" t="s">
        <v>166</v>
      </c>
    </row>
    <row r="535" s="13" customFormat="1">
      <c r="A535" s="13"/>
      <c r="B535" s="230"/>
      <c r="C535" s="231"/>
      <c r="D535" s="232" t="s">
        <v>175</v>
      </c>
      <c r="E535" s="233" t="s">
        <v>32</v>
      </c>
      <c r="F535" s="234" t="s">
        <v>891</v>
      </c>
      <c r="G535" s="231"/>
      <c r="H535" s="235">
        <v>157.905</v>
      </c>
      <c r="I535" s="236"/>
      <c r="J535" s="231"/>
      <c r="K535" s="231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175</v>
      </c>
      <c r="AU535" s="241" t="s">
        <v>86</v>
      </c>
      <c r="AV535" s="13" t="s">
        <v>86</v>
      </c>
      <c r="AW535" s="13" t="s">
        <v>39</v>
      </c>
      <c r="AX535" s="13" t="s">
        <v>77</v>
      </c>
      <c r="AY535" s="241" t="s">
        <v>166</v>
      </c>
    </row>
    <row r="536" s="13" customFormat="1">
      <c r="A536" s="13"/>
      <c r="B536" s="230"/>
      <c r="C536" s="231"/>
      <c r="D536" s="232" t="s">
        <v>175</v>
      </c>
      <c r="E536" s="233" t="s">
        <v>32</v>
      </c>
      <c r="F536" s="234" t="s">
        <v>892</v>
      </c>
      <c r="G536" s="231"/>
      <c r="H536" s="235">
        <v>6.0499999999999998</v>
      </c>
      <c r="I536" s="236"/>
      <c r="J536" s="231"/>
      <c r="K536" s="231"/>
      <c r="L536" s="237"/>
      <c r="M536" s="238"/>
      <c r="N536" s="239"/>
      <c r="O536" s="239"/>
      <c r="P536" s="239"/>
      <c r="Q536" s="239"/>
      <c r="R536" s="239"/>
      <c r="S536" s="239"/>
      <c r="T536" s="24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1" t="s">
        <v>175</v>
      </c>
      <c r="AU536" s="241" t="s">
        <v>86</v>
      </c>
      <c r="AV536" s="13" t="s">
        <v>86</v>
      </c>
      <c r="AW536" s="13" t="s">
        <v>39</v>
      </c>
      <c r="AX536" s="13" t="s">
        <v>77</v>
      </c>
      <c r="AY536" s="241" t="s">
        <v>166</v>
      </c>
    </row>
    <row r="537" s="13" customFormat="1">
      <c r="A537" s="13"/>
      <c r="B537" s="230"/>
      <c r="C537" s="231"/>
      <c r="D537" s="232" t="s">
        <v>175</v>
      </c>
      <c r="E537" s="233" t="s">
        <v>32</v>
      </c>
      <c r="F537" s="234" t="s">
        <v>893</v>
      </c>
      <c r="G537" s="231"/>
      <c r="H537" s="235">
        <v>6.1600000000000001</v>
      </c>
      <c r="I537" s="236"/>
      <c r="J537" s="231"/>
      <c r="K537" s="231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175</v>
      </c>
      <c r="AU537" s="241" t="s">
        <v>86</v>
      </c>
      <c r="AV537" s="13" t="s">
        <v>86</v>
      </c>
      <c r="AW537" s="13" t="s">
        <v>39</v>
      </c>
      <c r="AX537" s="13" t="s">
        <v>77</v>
      </c>
      <c r="AY537" s="241" t="s">
        <v>166</v>
      </c>
    </row>
    <row r="538" s="13" customFormat="1">
      <c r="A538" s="13"/>
      <c r="B538" s="230"/>
      <c r="C538" s="231"/>
      <c r="D538" s="232" t="s">
        <v>175</v>
      </c>
      <c r="E538" s="233" t="s">
        <v>32</v>
      </c>
      <c r="F538" s="234" t="s">
        <v>894</v>
      </c>
      <c r="G538" s="231"/>
      <c r="H538" s="235">
        <v>34.649999999999999</v>
      </c>
      <c r="I538" s="236"/>
      <c r="J538" s="231"/>
      <c r="K538" s="231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175</v>
      </c>
      <c r="AU538" s="241" t="s">
        <v>86</v>
      </c>
      <c r="AV538" s="13" t="s">
        <v>86</v>
      </c>
      <c r="AW538" s="13" t="s">
        <v>39</v>
      </c>
      <c r="AX538" s="13" t="s">
        <v>77</v>
      </c>
      <c r="AY538" s="241" t="s">
        <v>166</v>
      </c>
    </row>
    <row r="539" s="15" customFormat="1">
      <c r="A539" s="15"/>
      <c r="B539" s="253"/>
      <c r="C539" s="254"/>
      <c r="D539" s="232" t="s">
        <v>175</v>
      </c>
      <c r="E539" s="255" t="s">
        <v>32</v>
      </c>
      <c r="F539" s="256" t="s">
        <v>895</v>
      </c>
      <c r="G539" s="254"/>
      <c r="H539" s="255" t="s">
        <v>32</v>
      </c>
      <c r="I539" s="257"/>
      <c r="J539" s="254"/>
      <c r="K539" s="254"/>
      <c r="L539" s="258"/>
      <c r="M539" s="259"/>
      <c r="N539" s="260"/>
      <c r="O539" s="260"/>
      <c r="P539" s="260"/>
      <c r="Q539" s="260"/>
      <c r="R539" s="260"/>
      <c r="S539" s="260"/>
      <c r="T539" s="261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2" t="s">
        <v>175</v>
      </c>
      <c r="AU539" s="262" t="s">
        <v>86</v>
      </c>
      <c r="AV539" s="15" t="s">
        <v>84</v>
      </c>
      <c r="AW539" s="15" t="s">
        <v>39</v>
      </c>
      <c r="AX539" s="15" t="s">
        <v>77</v>
      </c>
      <c r="AY539" s="262" t="s">
        <v>166</v>
      </c>
    </row>
    <row r="540" s="13" customFormat="1">
      <c r="A540" s="13"/>
      <c r="B540" s="230"/>
      <c r="C540" s="231"/>
      <c r="D540" s="232" t="s">
        <v>175</v>
      </c>
      <c r="E540" s="233" t="s">
        <v>32</v>
      </c>
      <c r="F540" s="234" t="s">
        <v>896</v>
      </c>
      <c r="G540" s="231"/>
      <c r="H540" s="235">
        <v>168.79499999999999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175</v>
      </c>
      <c r="AU540" s="241" t="s">
        <v>86</v>
      </c>
      <c r="AV540" s="13" t="s">
        <v>86</v>
      </c>
      <c r="AW540" s="13" t="s">
        <v>39</v>
      </c>
      <c r="AX540" s="13" t="s">
        <v>77</v>
      </c>
      <c r="AY540" s="241" t="s">
        <v>166</v>
      </c>
    </row>
    <row r="541" s="13" customFormat="1">
      <c r="A541" s="13"/>
      <c r="B541" s="230"/>
      <c r="C541" s="231"/>
      <c r="D541" s="232" t="s">
        <v>175</v>
      </c>
      <c r="E541" s="233" t="s">
        <v>32</v>
      </c>
      <c r="F541" s="234" t="s">
        <v>894</v>
      </c>
      <c r="G541" s="231"/>
      <c r="H541" s="235">
        <v>34.649999999999999</v>
      </c>
      <c r="I541" s="236"/>
      <c r="J541" s="231"/>
      <c r="K541" s="231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175</v>
      </c>
      <c r="AU541" s="241" t="s">
        <v>86</v>
      </c>
      <c r="AV541" s="13" t="s">
        <v>86</v>
      </c>
      <c r="AW541" s="13" t="s">
        <v>39</v>
      </c>
      <c r="AX541" s="13" t="s">
        <v>77</v>
      </c>
      <c r="AY541" s="241" t="s">
        <v>166</v>
      </c>
    </row>
    <row r="542" s="15" customFormat="1">
      <c r="A542" s="15"/>
      <c r="B542" s="253"/>
      <c r="C542" s="254"/>
      <c r="D542" s="232" t="s">
        <v>175</v>
      </c>
      <c r="E542" s="255" t="s">
        <v>32</v>
      </c>
      <c r="F542" s="256" t="s">
        <v>358</v>
      </c>
      <c r="G542" s="254"/>
      <c r="H542" s="255" t="s">
        <v>32</v>
      </c>
      <c r="I542" s="257"/>
      <c r="J542" s="254"/>
      <c r="K542" s="254"/>
      <c r="L542" s="258"/>
      <c r="M542" s="259"/>
      <c r="N542" s="260"/>
      <c r="O542" s="260"/>
      <c r="P542" s="260"/>
      <c r="Q542" s="260"/>
      <c r="R542" s="260"/>
      <c r="S542" s="260"/>
      <c r="T542" s="26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2" t="s">
        <v>175</v>
      </c>
      <c r="AU542" s="262" t="s">
        <v>86</v>
      </c>
      <c r="AV542" s="15" t="s">
        <v>84</v>
      </c>
      <c r="AW542" s="15" t="s">
        <v>39</v>
      </c>
      <c r="AX542" s="15" t="s">
        <v>77</v>
      </c>
      <c r="AY542" s="262" t="s">
        <v>166</v>
      </c>
    </row>
    <row r="543" s="13" customFormat="1">
      <c r="A543" s="13"/>
      <c r="B543" s="230"/>
      <c r="C543" s="231"/>
      <c r="D543" s="232" t="s">
        <v>175</v>
      </c>
      <c r="E543" s="233" t="s">
        <v>32</v>
      </c>
      <c r="F543" s="234" t="s">
        <v>897</v>
      </c>
      <c r="G543" s="231"/>
      <c r="H543" s="235">
        <v>138.44999999999999</v>
      </c>
      <c r="I543" s="236"/>
      <c r="J543" s="231"/>
      <c r="K543" s="231"/>
      <c r="L543" s="237"/>
      <c r="M543" s="238"/>
      <c r="N543" s="239"/>
      <c r="O543" s="239"/>
      <c r="P543" s="239"/>
      <c r="Q543" s="239"/>
      <c r="R543" s="239"/>
      <c r="S543" s="239"/>
      <c r="T543" s="24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1" t="s">
        <v>175</v>
      </c>
      <c r="AU543" s="241" t="s">
        <v>86</v>
      </c>
      <c r="AV543" s="13" t="s">
        <v>86</v>
      </c>
      <c r="AW543" s="13" t="s">
        <v>39</v>
      </c>
      <c r="AX543" s="13" t="s">
        <v>77</v>
      </c>
      <c r="AY543" s="241" t="s">
        <v>166</v>
      </c>
    </row>
    <row r="544" s="13" customFormat="1">
      <c r="A544" s="13"/>
      <c r="B544" s="230"/>
      <c r="C544" s="231"/>
      <c r="D544" s="232" t="s">
        <v>175</v>
      </c>
      <c r="E544" s="233" t="s">
        <v>32</v>
      </c>
      <c r="F544" s="234" t="s">
        <v>898</v>
      </c>
      <c r="G544" s="231"/>
      <c r="H544" s="235">
        <v>1.6499999999999999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175</v>
      </c>
      <c r="AU544" s="241" t="s">
        <v>86</v>
      </c>
      <c r="AV544" s="13" t="s">
        <v>86</v>
      </c>
      <c r="AW544" s="13" t="s">
        <v>39</v>
      </c>
      <c r="AX544" s="13" t="s">
        <v>77</v>
      </c>
      <c r="AY544" s="241" t="s">
        <v>166</v>
      </c>
    </row>
    <row r="545" s="13" customFormat="1">
      <c r="A545" s="13"/>
      <c r="B545" s="230"/>
      <c r="C545" s="231"/>
      <c r="D545" s="232" t="s">
        <v>175</v>
      </c>
      <c r="E545" s="233" t="s">
        <v>32</v>
      </c>
      <c r="F545" s="234" t="s">
        <v>899</v>
      </c>
      <c r="G545" s="231"/>
      <c r="H545" s="235">
        <v>1.6799999999999999</v>
      </c>
      <c r="I545" s="236"/>
      <c r="J545" s="231"/>
      <c r="K545" s="231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175</v>
      </c>
      <c r="AU545" s="241" t="s">
        <v>86</v>
      </c>
      <c r="AV545" s="13" t="s">
        <v>86</v>
      </c>
      <c r="AW545" s="13" t="s">
        <v>39</v>
      </c>
      <c r="AX545" s="13" t="s">
        <v>77</v>
      </c>
      <c r="AY545" s="241" t="s">
        <v>166</v>
      </c>
    </row>
    <row r="546" s="13" customFormat="1">
      <c r="A546" s="13"/>
      <c r="B546" s="230"/>
      <c r="C546" s="231"/>
      <c r="D546" s="232" t="s">
        <v>175</v>
      </c>
      <c r="E546" s="233" t="s">
        <v>32</v>
      </c>
      <c r="F546" s="234" t="s">
        <v>900</v>
      </c>
      <c r="G546" s="231"/>
      <c r="H546" s="235">
        <v>1182</v>
      </c>
      <c r="I546" s="236"/>
      <c r="J546" s="231"/>
      <c r="K546" s="231"/>
      <c r="L546" s="237"/>
      <c r="M546" s="238"/>
      <c r="N546" s="239"/>
      <c r="O546" s="239"/>
      <c r="P546" s="239"/>
      <c r="Q546" s="239"/>
      <c r="R546" s="239"/>
      <c r="S546" s="239"/>
      <c r="T546" s="24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1" t="s">
        <v>175</v>
      </c>
      <c r="AU546" s="241" t="s">
        <v>86</v>
      </c>
      <c r="AV546" s="13" t="s">
        <v>86</v>
      </c>
      <c r="AW546" s="13" t="s">
        <v>39</v>
      </c>
      <c r="AX546" s="13" t="s">
        <v>77</v>
      </c>
      <c r="AY546" s="241" t="s">
        <v>166</v>
      </c>
    </row>
    <row r="547" s="15" customFormat="1">
      <c r="A547" s="15"/>
      <c r="B547" s="253"/>
      <c r="C547" s="254"/>
      <c r="D547" s="232" t="s">
        <v>175</v>
      </c>
      <c r="E547" s="255" t="s">
        <v>32</v>
      </c>
      <c r="F547" s="256" t="s">
        <v>617</v>
      </c>
      <c r="G547" s="254"/>
      <c r="H547" s="255" t="s">
        <v>32</v>
      </c>
      <c r="I547" s="257"/>
      <c r="J547" s="254"/>
      <c r="K547" s="254"/>
      <c r="L547" s="258"/>
      <c r="M547" s="259"/>
      <c r="N547" s="260"/>
      <c r="O547" s="260"/>
      <c r="P547" s="260"/>
      <c r="Q547" s="260"/>
      <c r="R547" s="260"/>
      <c r="S547" s="260"/>
      <c r="T547" s="261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2" t="s">
        <v>175</v>
      </c>
      <c r="AU547" s="262" t="s">
        <v>86</v>
      </c>
      <c r="AV547" s="15" t="s">
        <v>84</v>
      </c>
      <c r="AW547" s="15" t="s">
        <v>39</v>
      </c>
      <c r="AX547" s="15" t="s">
        <v>77</v>
      </c>
      <c r="AY547" s="262" t="s">
        <v>166</v>
      </c>
    </row>
    <row r="548" s="13" customFormat="1">
      <c r="A548" s="13"/>
      <c r="B548" s="230"/>
      <c r="C548" s="231"/>
      <c r="D548" s="232" t="s">
        <v>175</v>
      </c>
      <c r="E548" s="233" t="s">
        <v>32</v>
      </c>
      <c r="F548" s="234" t="s">
        <v>618</v>
      </c>
      <c r="G548" s="231"/>
      <c r="H548" s="235">
        <v>33.25</v>
      </c>
      <c r="I548" s="236"/>
      <c r="J548" s="231"/>
      <c r="K548" s="231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175</v>
      </c>
      <c r="AU548" s="241" t="s">
        <v>86</v>
      </c>
      <c r="AV548" s="13" t="s">
        <v>86</v>
      </c>
      <c r="AW548" s="13" t="s">
        <v>39</v>
      </c>
      <c r="AX548" s="13" t="s">
        <v>77</v>
      </c>
      <c r="AY548" s="241" t="s">
        <v>166</v>
      </c>
    </row>
    <row r="549" s="15" customFormat="1">
      <c r="A549" s="15"/>
      <c r="B549" s="253"/>
      <c r="C549" s="254"/>
      <c r="D549" s="232" t="s">
        <v>175</v>
      </c>
      <c r="E549" s="255" t="s">
        <v>32</v>
      </c>
      <c r="F549" s="256" t="s">
        <v>619</v>
      </c>
      <c r="G549" s="254"/>
      <c r="H549" s="255" t="s">
        <v>32</v>
      </c>
      <c r="I549" s="257"/>
      <c r="J549" s="254"/>
      <c r="K549" s="254"/>
      <c r="L549" s="258"/>
      <c r="M549" s="259"/>
      <c r="N549" s="260"/>
      <c r="O549" s="260"/>
      <c r="P549" s="260"/>
      <c r="Q549" s="260"/>
      <c r="R549" s="260"/>
      <c r="S549" s="260"/>
      <c r="T549" s="261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2" t="s">
        <v>175</v>
      </c>
      <c r="AU549" s="262" t="s">
        <v>86</v>
      </c>
      <c r="AV549" s="15" t="s">
        <v>84</v>
      </c>
      <c r="AW549" s="15" t="s">
        <v>39</v>
      </c>
      <c r="AX549" s="15" t="s">
        <v>77</v>
      </c>
      <c r="AY549" s="262" t="s">
        <v>166</v>
      </c>
    </row>
    <row r="550" s="13" customFormat="1">
      <c r="A550" s="13"/>
      <c r="B550" s="230"/>
      <c r="C550" s="231"/>
      <c r="D550" s="232" t="s">
        <v>175</v>
      </c>
      <c r="E550" s="233" t="s">
        <v>32</v>
      </c>
      <c r="F550" s="234" t="s">
        <v>620</v>
      </c>
      <c r="G550" s="231"/>
      <c r="H550" s="235">
        <v>52.479999999999997</v>
      </c>
      <c r="I550" s="236"/>
      <c r="J550" s="231"/>
      <c r="K550" s="231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175</v>
      </c>
      <c r="AU550" s="241" t="s">
        <v>86</v>
      </c>
      <c r="AV550" s="13" t="s">
        <v>86</v>
      </c>
      <c r="AW550" s="13" t="s">
        <v>39</v>
      </c>
      <c r="AX550" s="13" t="s">
        <v>77</v>
      </c>
      <c r="AY550" s="241" t="s">
        <v>166</v>
      </c>
    </row>
    <row r="551" s="13" customFormat="1">
      <c r="A551" s="13"/>
      <c r="B551" s="230"/>
      <c r="C551" s="231"/>
      <c r="D551" s="232" t="s">
        <v>175</v>
      </c>
      <c r="E551" s="233" t="s">
        <v>32</v>
      </c>
      <c r="F551" s="234" t="s">
        <v>621</v>
      </c>
      <c r="G551" s="231"/>
      <c r="H551" s="235">
        <v>61.640000000000001</v>
      </c>
      <c r="I551" s="236"/>
      <c r="J551" s="231"/>
      <c r="K551" s="231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175</v>
      </c>
      <c r="AU551" s="241" t="s">
        <v>86</v>
      </c>
      <c r="AV551" s="13" t="s">
        <v>86</v>
      </c>
      <c r="AW551" s="13" t="s">
        <v>39</v>
      </c>
      <c r="AX551" s="13" t="s">
        <v>77</v>
      </c>
      <c r="AY551" s="241" t="s">
        <v>166</v>
      </c>
    </row>
    <row r="552" s="13" customFormat="1">
      <c r="A552" s="13"/>
      <c r="B552" s="230"/>
      <c r="C552" s="231"/>
      <c r="D552" s="232" t="s">
        <v>175</v>
      </c>
      <c r="E552" s="233" t="s">
        <v>32</v>
      </c>
      <c r="F552" s="234" t="s">
        <v>622</v>
      </c>
      <c r="G552" s="231"/>
      <c r="H552" s="235">
        <v>1.2</v>
      </c>
      <c r="I552" s="236"/>
      <c r="J552" s="231"/>
      <c r="K552" s="231"/>
      <c r="L552" s="237"/>
      <c r="M552" s="238"/>
      <c r="N552" s="239"/>
      <c r="O552" s="239"/>
      <c r="P552" s="239"/>
      <c r="Q552" s="239"/>
      <c r="R552" s="239"/>
      <c r="S552" s="239"/>
      <c r="T552" s="24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1" t="s">
        <v>175</v>
      </c>
      <c r="AU552" s="241" t="s">
        <v>86</v>
      </c>
      <c r="AV552" s="13" t="s">
        <v>86</v>
      </c>
      <c r="AW552" s="13" t="s">
        <v>39</v>
      </c>
      <c r="AX552" s="13" t="s">
        <v>77</v>
      </c>
      <c r="AY552" s="241" t="s">
        <v>166</v>
      </c>
    </row>
    <row r="553" s="13" customFormat="1">
      <c r="A553" s="13"/>
      <c r="B553" s="230"/>
      <c r="C553" s="231"/>
      <c r="D553" s="232" t="s">
        <v>175</v>
      </c>
      <c r="E553" s="233" t="s">
        <v>32</v>
      </c>
      <c r="F553" s="234" t="s">
        <v>623</v>
      </c>
      <c r="G553" s="231"/>
      <c r="H553" s="235">
        <v>2.7999999999999998</v>
      </c>
      <c r="I553" s="236"/>
      <c r="J553" s="231"/>
      <c r="K553" s="231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175</v>
      </c>
      <c r="AU553" s="241" t="s">
        <v>86</v>
      </c>
      <c r="AV553" s="13" t="s">
        <v>86</v>
      </c>
      <c r="AW553" s="13" t="s">
        <v>39</v>
      </c>
      <c r="AX553" s="13" t="s">
        <v>77</v>
      </c>
      <c r="AY553" s="241" t="s">
        <v>166</v>
      </c>
    </row>
    <row r="554" s="13" customFormat="1">
      <c r="A554" s="13"/>
      <c r="B554" s="230"/>
      <c r="C554" s="231"/>
      <c r="D554" s="232" t="s">
        <v>175</v>
      </c>
      <c r="E554" s="233" t="s">
        <v>32</v>
      </c>
      <c r="F554" s="234" t="s">
        <v>624</v>
      </c>
      <c r="G554" s="231"/>
      <c r="H554" s="235">
        <v>3.6200000000000001</v>
      </c>
      <c r="I554" s="236"/>
      <c r="J554" s="231"/>
      <c r="K554" s="231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175</v>
      </c>
      <c r="AU554" s="241" t="s">
        <v>86</v>
      </c>
      <c r="AV554" s="13" t="s">
        <v>86</v>
      </c>
      <c r="AW554" s="13" t="s">
        <v>39</v>
      </c>
      <c r="AX554" s="13" t="s">
        <v>77</v>
      </c>
      <c r="AY554" s="241" t="s">
        <v>166</v>
      </c>
    </row>
    <row r="555" s="13" customFormat="1">
      <c r="A555" s="13"/>
      <c r="B555" s="230"/>
      <c r="C555" s="231"/>
      <c r="D555" s="232" t="s">
        <v>175</v>
      </c>
      <c r="E555" s="233" t="s">
        <v>32</v>
      </c>
      <c r="F555" s="234" t="s">
        <v>901</v>
      </c>
      <c r="G555" s="231"/>
      <c r="H555" s="235">
        <v>22.960000000000001</v>
      </c>
      <c r="I555" s="236"/>
      <c r="J555" s="231"/>
      <c r="K555" s="231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175</v>
      </c>
      <c r="AU555" s="241" t="s">
        <v>86</v>
      </c>
      <c r="AV555" s="13" t="s">
        <v>86</v>
      </c>
      <c r="AW555" s="13" t="s">
        <v>39</v>
      </c>
      <c r="AX555" s="13" t="s">
        <v>77</v>
      </c>
      <c r="AY555" s="241" t="s">
        <v>166</v>
      </c>
    </row>
    <row r="556" s="14" customFormat="1">
      <c r="A556" s="14"/>
      <c r="B556" s="242"/>
      <c r="C556" s="243"/>
      <c r="D556" s="232" t="s">
        <v>175</v>
      </c>
      <c r="E556" s="244" t="s">
        <v>32</v>
      </c>
      <c r="F556" s="245" t="s">
        <v>219</v>
      </c>
      <c r="G556" s="243"/>
      <c r="H556" s="246">
        <v>2301.9000000000001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175</v>
      </c>
      <c r="AU556" s="252" t="s">
        <v>86</v>
      </c>
      <c r="AV556" s="14" t="s">
        <v>173</v>
      </c>
      <c r="AW556" s="14" t="s">
        <v>39</v>
      </c>
      <c r="AX556" s="14" t="s">
        <v>84</v>
      </c>
      <c r="AY556" s="252" t="s">
        <v>166</v>
      </c>
    </row>
    <row r="557" s="2" customFormat="1">
      <c r="A557" s="41"/>
      <c r="B557" s="42"/>
      <c r="C557" s="217" t="s">
        <v>902</v>
      </c>
      <c r="D557" s="217" t="s">
        <v>168</v>
      </c>
      <c r="E557" s="218" t="s">
        <v>903</v>
      </c>
      <c r="F557" s="219" t="s">
        <v>904</v>
      </c>
      <c r="G557" s="220" t="s">
        <v>171</v>
      </c>
      <c r="H557" s="221">
        <v>166.91999999999999</v>
      </c>
      <c r="I557" s="222"/>
      <c r="J557" s="223">
        <f>ROUND(I557*H557,2)</f>
        <v>0</v>
      </c>
      <c r="K557" s="219" t="s">
        <v>172</v>
      </c>
      <c r="L557" s="47"/>
      <c r="M557" s="224" t="s">
        <v>32</v>
      </c>
      <c r="N557" s="225" t="s">
        <v>48</v>
      </c>
      <c r="O557" s="87"/>
      <c r="P557" s="226">
        <f>O557*H557</f>
        <v>0</v>
      </c>
      <c r="Q557" s="226">
        <v>0</v>
      </c>
      <c r="R557" s="226">
        <f>Q557*H557</f>
        <v>0</v>
      </c>
      <c r="S557" s="226">
        <v>0.058999999999999997</v>
      </c>
      <c r="T557" s="227">
        <f>S557*H557</f>
        <v>9.848279999999999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28" t="s">
        <v>173</v>
      </c>
      <c r="AT557" s="228" t="s">
        <v>168</v>
      </c>
      <c r="AU557" s="228" t="s">
        <v>86</v>
      </c>
      <c r="AY557" s="19" t="s">
        <v>166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9" t="s">
        <v>84</v>
      </c>
      <c r="BK557" s="229">
        <f>ROUND(I557*H557,2)</f>
        <v>0</v>
      </c>
      <c r="BL557" s="19" t="s">
        <v>173</v>
      </c>
      <c r="BM557" s="228" t="s">
        <v>905</v>
      </c>
    </row>
    <row r="558" s="15" customFormat="1">
      <c r="A558" s="15"/>
      <c r="B558" s="253"/>
      <c r="C558" s="254"/>
      <c r="D558" s="232" t="s">
        <v>175</v>
      </c>
      <c r="E558" s="255" t="s">
        <v>32</v>
      </c>
      <c r="F558" s="256" t="s">
        <v>462</v>
      </c>
      <c r="G558" s="254"/>
      <c r="H558" s="255" t="s">
        <v>32</v>
      </c>
      <c r="I558" s="257"/>
      <c r="J558" s="254"/>
      <c r="K558" s="254"/>
      <c r="L558" s="258"/>
      <c r="M558" s="259"/>
      <c r="N558" s="260"/>
      <c r="O558" s="260"/>
      <c r="P558" s="260"/>
      <c r="Q558" s="260"/>
      <c r="R558" s="260"/>
      <c r="S558" s="260"/>
      <c r="T558" s="261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2" t="s">
        <v>175</v>
      </c>
      <c r="AU558" s="262" t="s">
        <v>86</v>
      </c>
      <c r="AV558" s="15" t="s">
        <v>84</v>
      </c>
      <c r="AW558" s="15" t="s">
        <v>39</v>
      </c>
      <c r="AX558" s="15" t="s">
        <v>77</v>
      </c>
      <c r="AY558" s="262" t="s">
        <v>166</v>
      </c>
    </row>
    <row r="559" s="13" customFormat="1">
      <c r="A559" s="13"/>
      <c r="B559" s="230"/>
      <c r="C559" s="231"/>
      <c r="D559" s="232" t="s">
        <v>175</v>
      </c>
      <c r="E559" s="233" t="s">
        <v>32</v>
      </c>
      <c r="F559" s="234" t="s">
        <v>463</v>
      </c>
      <c r="G559" s="231"/>
      <c r="H559" s="235">
        <v>166.91999999999999</v>
      </c>
      <c r="I559" s="236"/>
      <c r="J559" s="231"/>
      <c r="K559" s="231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175</v>
      </c>
      <c r="AU559" s="241" t="s">
        <v>86</v>
      </c>
      <c r="AV559" s="13" t="s">
        <v>86</v>
      </c>
      <c r="AW559" s="13" t="s">
        <v>39</v>
      </c>
      <c r="AX559" s="13" t="s">
        <v>84</v>
      </c>
      <c r="AY559" s="241" t="s">
        <v>166</v>
      </c>
    </row>
    <row r="560" s="2" customFormat="1" ht="16.5" customHeight="1">
      <c r="A560" s="41"/>
      <c r="B560" s="42"/>
      <c r="C560" s="217" t="s">
        <v>906</v>
      </c>
      <c r="D560" s="217" t="s">
        <v>168</v>
      </c>
      <c r="E560" s="218" t="s">
        <v>907</v>
      </c>
      <c r="F560" s="219" t="s">
        <v>908</v>
      </c>
      <c r="G560" s="220" t="s">
        <v>171</v>
      </c>
      <c r="H560" s="221">
        <v>2278.9400000000001</v>
      </c>
      <c r="I560" s="222"/>
      <c r="J560" s="223">
        <f>ROUND(I560*H560,2)</f>
        <v>0</v>
      </c>
      <c r="K560" s="219" t="s">
        <v>172</v>
      </c>
      <c r="L560" s="47"/>
      <c r="M560" s="224" t="s">
        <v>32</v>
      </c>
      <c r="N560" s="225" t="s">
        <v>48</v>
      </c>
      <c r="O560" s="87"/>
      <c r="P560" s="226">
        <f>O560*H560</f>
        <v>0</v>
      </c>
      <c r="Q560" s="226">
        <v>0</v>
      </c>
      <c r="R560" s="226">
        <f>Q560*H560</f>
        <v>0</v>
      </c>
      <c r="S560" s="226">
        <v>0.014</v>
      </c>
      <c r="T560" s="227">
        <f>S560*H560</f>
        <v>31.905160000000002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28" t="s">
        <v>173</v>
      </c>
      <c r="AT560" s="228" t="s">
        <v>168</v>
      </c>
      <c r="AU560" s="228" t="s">
        <v>86</v>
      </c>
      <c r="AY560" s="19" t="s">
        <v>166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9" t="s">
        <v>84</v>
      </c>
      <c r="BK560" s="229">
        <f>ROUND(I560*H560,2)</f>
        <v>0</v>
      </c>
      <c r="BL560" s="19" t="s">
        <v>173</v>
      </c>
      <c r="BM560" s="228" t="s">
        <v>909</v>
      </c>
    </row>
    <row r="561" s="15" customFormat="1">
      <c r="A561" s="15"/>
      <c r="B561" s="253"/>
      <c r="C561" s="254"/>
      <c r="D561" s="232" t="s">
        <v>175</v>
      </c>
      <c r="E561" s="255" t="s">
        <v>32</v>
      </c>
      <c r="F561" s="256" t="s">
        <v>633</v>
      </c>
      <c r="G561" s="254"/>
      <c r="H561" s="255" t="s">
        <v>32</v>
      </c>
      <c r="I561" s="257"/>
      <c r="J561" s="254"/>
      <c r="K561" s="254"/>
      <c r="L561" s="258"/>
      <c r="M561" s="259"/>
      <c r="N561" s="260"/>
      <c r="O561" s="260"/>
      <c r="P561" s="260"/>
      <c r="Q561" s="260"/>
      <c r="R561" s="260"/>
      <c r="S561" s="260"/>
      <c r="T561" s="261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2" t="s">
        <v>175</v>
      </c>
      <c r="AU561" s="262" t="s">
        <v>86</v>
      </c>
      <c r="AV561" s="15" t="s">
        <v>84</v>
      </c>
      <c r="AW561" s="15" t="s">
        <v>39</v>
      </c>
      <c r="AX561" s="15" t="s">
        <v>77</v>
      </c>
      <c r="AY561" s="262" t="s">
        <v>166</v>
      </c>
    </row>
    <row r="562" s="15" customFormat="1">
      <c r="A562" s="15"/>
      <c r="B562" s="253"/>
      <c r="C562" s="254"/>
      <c r="D562" s="232" t="s">
        <v>175</v>
      </c>
      <c r="E562" s="255" t="s">
        <v>32</v>
      </c>
      <c r="F562" s="256" t="s">
        <v>884</v>
      </c>
      <c r="G562" s="254"/>
      <c r="H562" s="255" t="s">
        <v>32</v>
      </c>
      <c r="I562" s="257"/>
      <c r="J562" s="254"/>
      <c r="K562" s="254"/>
      <c r="L562" s="258"/>
      <c r="M562" s="259"/>
      <c r="N562" s="260"/>
      <c r="O562" s="260"/>
      <c r="P562" s="260"/>
      <c r="Q562" s="260"/>
      <c r="R562" s="260"/>
      <c r="S562" s="260"/>
      <c r="T562" s="261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2" t="s">
        <v>175</v>
      </c>
      <c r="AU562" s="262" t="s">
        <v>86</v>
      </c>
      <c r="AV562" s="15" t="s">
        <v>84</v>
      </c>
      <c r="AW562" s="15" t="s">
        <v>39</v>
      </c>
      <c r="AX562" s="15" t="s">
        <v>77</v>
      </c>
      <c r="AY562" s="262" t="s">
        <v>166</v>
      </c>
    </row>
    <row r="563" s="13" customFormat="1">
      <c r="A563" s="13"/>
      <c r="B563" s="230"/>
      <c r="C563" s="231"/>
      <c r="D563" s="232" t="s">
        <v>175</v>
      </c>
      <c r="E563" s="233" t="s">
        <v>32</v>
      </c>
      <c r="F563" s="234" t="s">
        <v>885</v>
      </c>
      <c r="G563" s="231"/>
      <c r="H563" s="235">
        <v>224.5</v>
      </c>
      <c r="I563" s="236"/>
      <c r="J563" s="231"/>
      <c r="K563" s="231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175</v>
      </c>
      <c r="AU563" s="241" t="s">
        <v>86</v>
      </c>
      <c r="AV563" s="13" t="s">
        <v>86</v>
      </c>
      <c r="AW563" s="13" t="s">
        <v>39</v>
      </c>
      <c r="AX563" s="13" t="s">
        <v>77</v>
      </c>
      <c r="AY563" s="241" t="s">
        <v>166</v>
      </c>
    </row>
    <row r="564" s="13" customFormat="1">
      <c r="A564" s="13"/>
      <c r="B564" s="230"/>
      <c r="C564" s="231"/>
      <c r="D564" s="232" t="s">
        <v>175</v>
      </c>
      <c r="E564" s="233" t="s">
        <v>32</v>
      </c>
      <c r="F564" s="234" t="s">
        <v>886</v>
      </c>
      <c r="G564" s="231"/>
      <c r="H564" s="235">
        <v>-115</v>
      </c>
      <c r="I564" s="236"/>
      <c r="J564" s="231"/>
      <c r="K564" s="231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175</v>
      </c>
      <c r="AU564" s="241" t="s">
        <v>86</v>
      </c>
      <c r="AV564" s="13" t="s">
        <v>86</v>
      </c>
      <c r="AW564" s="13" t="s">
        <v>39</v>
      </c>
      <c r="AX564" s="13" t="s">
        <v>77</v>
      </c>
      <c r="AY564" s="241" t="s">
        <v>166</v>
      </c>
    </row>
    <row r="565" s="13" customFormat="1">
      <c r="A565" s="13"/>
      <c r="B565" s="230"/>
      <c r="C565" s="231"/>
      <c r="D565" s="232" t="s">
        <v>175</v>
      </c>
      <c r="E565" s="233" t="s">
        <v>32</v>
      </c>
      <c r="F565" s="234" t="s">
        <v>887</v>
      </c>
      <c r="G565" s="231"/>
      <c r="H565" s="235">
        <v>-12.5</v>
      </c>
      <c r="I565" s="236"/>
      <c r="J565" s="231"/>
      <c r="K565" s="231"/>
      <c r="L565" s="237"/>
      <c r="M565" s="238"/>
      <c r="N565" s="239"/>
      <c r="O565" s="239"/>
      <c r="P565" s="239"/>
      <c r="Q565" s="239"/>
      <c r="R565" s="239"/>
      <c r="S565" s="239"/>
      <c r="T565" s="24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1" t="s">
        <v>175</v>
      </c>
      <c r="AU565" s="241" t="s">
        <v>86</v>
      </c>
      <c r="AV565" s="13" t="s">
        <v>86</v>
      </c>
      <c r="AW565" s="13" t="s">
        <v>39</v>
      </c>
      <c r="AX565" s="13" t="s">
        <v>77</v>
      </c>
      <c r="AY565" s="241" t="s">
        <v>166</v>
      </c>
    </row>
    <row r="566" s="13" customFormat="1">
      <c r="A566" s="13"/>
      <c r="B566" s="230"/>
      <c r="C566" s="231"/>
      <c r="D566" s="232" t="s">
        <v>175</v>
      </c>
      <c r="E566" s="233" t="s">
        <v>32</v>
      </c>
      <c r="F566" s="234" t="s">
        <v>888</v>
      </c>
      <c r="G566" s="231"/>
      <c r="H566" s="235">
        <v>660</v>
      </c>
      <c r="I566" s="236"/>
      <c r="J566" s="231"/>
      <c r="K566" s="231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175</v>
      </c>
      <c r="AU566" s="241" t="s">
        <v>86</v>
      </c>
      <c r="AV566" s="13" t="s">
        <v>86</v>
      </c>
      <c r="AW566" s="13" t="s">
        <v>39</v>
      </c>
      <c r="AX566" s="13" t="s">
        <v>77</v>
      </c>
      <c r="AY566" s="241" t="s">
        <v>166</v>
      </c>
    </row>
    <row r="567" s="13" customFormat="1">
      <c r="A567" s="13"/>
      <c r="B567" s="230"/>
      <c r="C567" s="231"/>
      <c r="D567" s="232" t="s">
        <v>175</v>
      </c>
      <c r="E567" s="233" t="s">
        <v>32</v>
      </c>
      <c r="F567" s="234" t="s">
        <v>889</v>
      </c>
      <c r="G567" s="231"/>
      <c r="H567" s="235">
        <v>-365.04000000000002</v>
      </c>
      <c r="I567" s="236"/>
      <c r="J567" s="231"/>
      <c r="K567" s="231"/>
      <c r="L567" s="237"/>
      <c r="M567" s="238"/>
      <c r="N567" s="239"/>
      <c r="O567" s="239"/>
      <c r="P567" s="239"/>
      <c r="Q567" s="239"/>
      <c r="R567" s="239"/>
      <c r="S567" s="239"/>
      <c r="T567" s="24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1" t="s">
        <v>175</v>
      </c>
      <c r="AU567" s="241" t="s">
        <v>86</v>
      </c>
      <c r="AV567" s="13" t="s">
        <v>86</v>
      </c>
      <c r="AW567" s="13" t="s">
        <v>39</v>
      </c>
      <c r="AX567" s="13" t="s">
        <v>77</v>
      </c>
      <c r="AY567" s="241" t="s">
        <v>166</v>
      </c>
    </row>
    <row r="568" s="15" customFormat="1">
      <c r="A568" s="15"/>
      <c r="B568" s="253"/>
      <c r="C568" s="254"/>
      <c r="D568" s="232" t="s">
        <v>175</v>
      </c>
      <c r="E568" s="255" t="s">
        <v>32</v>
      </c>
      <c r="F568" s="256" t="s">
        <v>890</v>
      </c>
      <c r="G568" s="254"/>
      <c r="H568" s="255" t="s">
        <v>32</v>
      </c>
      <c r="I568" s="257"/>
      <c r="J568" s="254"/>
      <c r="K568" s="254"/>
      <c r="L568" s="258"/>
      <c r="M568" s="259"/>
      <c r="N568" s="260"/>
      <c r="O568" s="260"/>
      <c r="P568" s="260"/>
      <c r="Q568" s="260"/>
      <c r="R568" s="260"/>
      <c r="S568" s="260"/>
      <c r="T568" s="261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2" t="s">
        <v>175</v>
      </c>
      <c r="AU568" s="262" t="s">
        <v>86</v>
      </c>
      <c r="AV568" s="15" t="s">
        <v>84</v>
      </c>
      <c r="AW568" s="15" t="s">
        <v>39</v>
      </c>
      <c r="AX568" s="15" t="s">
        <v>77</v>
      </c>
      <c r="AY568" s="262" t="s">
        <v>166</v>
      </c>
    </row>
    <row r="569" s="13" customFormat="1">
      <c r="A569" s="13"/>
      <c r="B569" s="230"/>
      <c r="C569" s="231"/>
      <c r="D569" s="232" t="s">
        <v>175</v>
      </c>
      <c r="E569" s="233" t="s">
        <v>32</v>
      </c>
      <c r="F569" s="234" t="s">
        <v>891</v>
      </c>
      <c r="G569" s="231"/>
      <c r="H569" s="235">
        <v>157.905</v>
      </c>
      <c r="I569" s="236"/>
      <c r="J569" s="231"/>
      <c r="K569" s="231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175</v>
      </c>
      <c r="AU569" s="241" t="s">
        <v>86</v>
      </c>
      <c r="AV569" s="13" t="s">
        <v>86</v>
      </c>
      <c r="AW569" s="13" t="s">
        <v>39</v>
      </c>
      <c r="AX569" s="13" t="s">
        <v>77</v>
      </c>
      <c r="AY569" s="241" t="s">
        <v>166</v>
      </c>
    </row>
    <row r="570" s="13" customFormat="1">
      <c r="A570" s="13"/>
      <c r="B570" s="230"/>
      <c r="C570" s="231"/>
      <c r="D570" s="232" t="s">
        <v>175</v>
      </c>
      <c r="E570" s="233" t="s">
        <v>32</v>
      </c>
      <c r="F570" s="234" t="s">
        <v>892</v>
      </c>
      <c r="G570" s="231"/>
      <c r="H570" s="235">
        <v>6.0499999999999998</v>
      </c>
      <c r="I570" s="236"/>
      <c r="J570" s="231"/>
      <c r="K570" s="231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175</v>
      </c>
      <c r="AU570" s="241" t="s">
        <v>86</v>
      </c>
      <c r="AV570" s="13" t="s">
        <v>86</v>
      </c>
      <c r="AW570" s="13" t="s">
        <v>39</v>
      </c>
      <c r="AX570" s="13" t="s">
        <v>77</v>
      </c>
      <c r="AY570" s="241" t="s">
        <v>166</v>
      </c>
    </row>
    <row r="571" s="13" customFormat="1">
      <c r="A571" s="13"/>
      <c r="B571" s="230"/>
      <c r="C571" s="231"/>
      <c r="D571" s="232" t="s">
        <v>175</v>
      </c>
      <c r="E571" s="233" t="s">
        <v>32</v>
      </c>
      <c r="F571" s="234" t="s">
        <v>893</v>
      </c>
      <c r="G571" s="231"/>
      <c r="H571" s="235">
        <v>6.1600000000000001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175</v>
      </c>
      <c r="AU571" s="241" t="s">
        <v>86</v>
      </c>
      <c r="AV571" s="13" t="s">
        <v>86</v>
      </c>
      <c r="AW571" s="13" t="s">
        <v>39</v>
      </c>
      <c r="AX571" s="13" t="s">
        <v>77</v>
      </c>
      <c r="AY571" s="241" t="s">
        <v>166</v>
      </c>
    </row>
    <row r="572" s="13" customFormat="1">
      <c r="A572" s="13"/>
      <c r="B572" s="230"/>
      <c r="C572" s="231"/>
      <c r="D572" s="232" t="s">
        <v>175</v>
      </c>
      <c r="E572" s="233" t="s">
        <v>32</v>
      </c>
      <c r="F572" s="234" t="s">
        <v>894</v>
      </c>
      <c r="G572" s="231"/>
      <c r="H572" s="235">
        <v>34.649999999999999</v>
      </c>
      <c r="I572" s="236"/>
      <c r="J572" s="231"/>
      <c r="K572" s="231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175</v>
      </c>
      <c r="AU572" s="241" t="s">
        <v>86</v>
      </c>
      <c r="AV572" s="13" t="s">
        <v>86</v>
      </c>
      <c r="AW572" s="13" t="s">
        <v>39</v>
      </c>
      <c r="AX572" s="13" t="s">
        <v>77</v>
      </c>
      <c r="AY572" s="241" t="s">
        <v>166</v>
      </c>
    </row>
    <row r="573" s="15" customFormat="1">
      <c r="A573" s="15"/>
      <c r="B573" s="253"/>
      <c r="C573" s="254"/>
      <c r="D573" s="232" t="s">
        <v>175</v>
      </c>
      <c r="E573" s="255" t="s">
        <v>32</v>
      </c>
      <c r="F573" s="256" t="s">
        <v>895</v>
      </c>
      <c r="G573" s="254"/>
      <c r="H573" s="255" t="s">
        <v>32</v>
      </c>
      <c r="I573" s="257"/>
      <c r="J573" s="254"/>
      <c r="K573" s="254"/>
      <c r="L573" s="258"/>
      <c r="M573" s="259"/>
      <c r="N573" s="260"/>
      <c r="O573" s="260"/>
      <c r="P573" s="260"/>
      <c r="Q573" s="260"/>
      <c r="R573" s="260"/>
      <c r="S573" s="260"/>
      <c r="T573" s="261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2" t="s">
        <v>175</v>
      </c>
      <c r="AU573" s="262" t="s">
        <v>86</v>
      </c>
      <c r="AV573" s="15" t="s">
        <v>84</v>
      </c>
      <c r="AW573" s="15" t="s">
        <v>39</v>
      </c>
      <c r="AX573" s="15" t="s">
        <v>77</v>
      </c>
      <c r="AY573" s="262" t="s">
        <v>166</v>
      </c>
    </row>
    <row r="574" s="13" customFormat="1">
      <c r="A574" s="13"/>
      <c r="B574" s="230"/>
      <c r="C574" s="231"/>
      <c r="D574" s="232" t="s">
        <v>175</v>
      </c>
      <c r="E574" s="233" t="s">
        <v>32</v>
      </c>
      <c r="F574" s="234" t="s">
        <v>896</v>
      </c>
      <c r="G574" s="231"/>
      <c r="H574" s="235">
        <v>168.79499999999999</v>
      </c>
      <c r="I574" s="236"/>
      <c r="J574" s="231"/>
      <c r="K574" s="231"/>
      <c r="L574" s="237"/>
      <c r="M574" s="238"/>
      <c r="N574" s="239"/>
      <c r="O574" s="239"/>
      <c r="P574" s="239"/>
      <c r="Q574" s="239"/>
      <c r="R574" s="239"/>
      <c r="S574" s="239"/>
      <c r="T574" s="24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1" t="s">
        <v>175</v>
      </c>
      <c r="AU574" s="241" t="s">
        <v>86</v>
      </c>
      <c r="AV574" s="13" t="s">
        <v>86</v>
      </c>
      <c r="AW574" s="13" t="s">
        <v>39</v>
      </c>
      <c r="AX574" s="13" t="s">
        <v>77</v>
      </c>
      <c r="AY574" s="241" t="s">
        <v>166</v>
      </c>
    </row>
    <row r="575" s="13" customFormat="1">
      <c r="A575" s="13"/>
      <c r="B575" s="230"/>
      <c r="C575" s="231"/>
      <c r="D575" s="232" t="s">
        <v>175</v>
      </c>
      <c r="E575" s="233" t="s">
        <v>32</v>
      </c>
      <c r="F575" s="234" t="s">
        <v>894</v>
      </c>
      <c r="G575" s="231"/>
      <c r="H575" s="235">
        <v>34.649999999999999</v>
      </c>
      <c r="I575" s="236"/>
      <c r="J575" s="231"/>
      <c r="K575" s="231"/>
      <c r="L575" s="237"/>
      <c r="M575" s="238"/>
      <c r="N575" s="239"/>
      <c r="O575" s="239"/>
      <c r="P575" s="239"/>
      <c r="Q575" s="239"/>
      <c r="R575" s="239"/>
      <c r="S575" s="239"/>
      <c r="T575" s="24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1" t="s">
        <v>175</v>
      </c>
      <c r="AU575" s="241" t="s">
        <v>86</v>
      </c>
      <c r="AV575" s="13" t="s">
        <v>86</v>
      </c>
      <c r="AW575" s="13" t="s">
        <v>39</v>
      </c>
      <c r="AX575" s="13" t="s">
        <v>77</v>
      </c>
      <c r="AY575" s="241" t="s">
        <v>166</v>
      </c>
    </row>
    <row r="576" s="15" customFormat="1">
      <c r="A576" s="15"/>
      <c r="B576" s="253"/>
      <c r="C576" s="254"/>
      <c r="D576" s="232" t="s">
        <v>175</v>
      </c>
      <c r="E576" s="255" t="s">
        <v>32</v>
      </c>
      <c r="F576" s="256" t="s">
        <v>358</v>
      </c>
      <c r="G576" s="254"/>
      <c r="H576" s="255" t="s">
        <v>32</v>
      </c>
      <c r="I576" s="257"/>
      <c r="J576" s="254"/>
      <c r="K576" s="254"/>
      <c r="L576" s="258"/>
      <c r="M576" s="259"/>
      <c r="N576" s="260"/>
      <c r="O576" s="260"/>
      <c r="P576" s="260"/>
      <c r="Q576" s="260"/>
      <c r="R576" s="260"/>
      <c r="S576" s="260"/>
      <c r="T576" s="261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2" t="s">
        <v>175</v>
      </c>
      <c r="AU576" s="262" t="s">
        <v>86</v>
      </c>
      <c r="AV576" s="15" t="s">
        <v>84</v>
      </c>
      <c r="AW576" s="15" t="s">
        <v>39</v>
      </c>
      <c r="AX576" s="15" t="s">
        <v>77</v>
      </c>
      <c r="AY576" s="262" t="s">
        <v>166</v>
      </c>
    </row>
    <row r="577" s="13" customFormat="1">
      <c r="A577" s="13"/>
      <c r="B577" s="230"/>
      <c r="C577" s="231"/>
      <c r="D577" s="232" t="s">
        <v>175</v>
      </c>
      <c r="E577" s="233" t="s">
        <v>32</v>
      </c>
      <c r="F577" s="234" t="s">
        <v>897</v>
      </c>
      <c r="G577" s="231"/>
      <c r="H577" s="235">
        <v>138.44999999999999</v>
      </c>
      <c r="I577" s="236"/>
      <c r="J577" s="231"/>
      <c r="K577" s="231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175</v>
      </c>
      <c r="AU577" s="241" t="s">
        <v>86</v>
      </c>
      <c r="AV577" s="13" t="s">
        <v>86</v>
      </c>
      <c r="AW577" s="13" t="s">
        <v>39</v>
      </c>
      <c r="AX577" s="13" t="s">
        <v>77</v>
      </c>
      <c r="AY577" s="241" t="s">
        <v>166</v>
      </c>
    </row>
    <row r="578" s="13" customFormat="1">
      <c r="A578" s="13"/>
      <c r="B578" s="230"/>
      <c r="C578" s="231"/>
      <c r="D578" s="232" t="s">
        <v>175</v>
      </c>
      <c r="E578" s="233" t="s">
        <v>32</v>
      </c>
      <c r="F578" s="234" t="s">
        <v>898</v>
      </c>
      <c r="G578" s="231"/>
      <c r="H578" s="235">
        <v>1.6499999999999999</v>
      </c>
      <c r="I578" s="236"/>
      <c r="J578" s="231"/>
      <c r="K578" s="231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175</v>
      </c>
      <c r="AU578" s="241" t="s">
        <v>86</v>
      </c>
      <c r="AV578" s="13" t="s">
        <v>86</v>
      </c>
      <c r="AW578" s="13" t="s">
        <v>39</v>
      </c>
      <c r="AX578" s="13" t="s">
        <v>77</v>
      </c>
      <c r="AY578" s="241" t="s">
        <v>166</v>
      </c>
    </row>
    <row r="579" s="13" customFormat="1">
      <c r="A579" s="13"/>
      <c r="B579" s="230"/>
      <c r="C579" s="231"/>
      <c r="D579" s="232" t="s">
        <v>175</v>
      </c>
      <c r="E579" s="233" t="s">
        <v>32</v>
      </c>
      <c r="F579" s="234" t="s">
        <v>899</v>
      </c>
      <c r="G579" s="231"/>
      <c r="H579" s="235">
        <v>1.6799999999999999</v>
      </c>
      <c r="I579" s="236"/>
      <c r="J579" s="231"/>
      <c r="K579" s="231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175</v>
      </c>
      <c r="AU579" s="241" t="s">
        <v>86</v>
      </c>
      <c r="AV579" s="13" t="s">
        <v>86</v>
      </c>
      <c r="AW579" s="13" t="s">
        <v>39</v>
      </c>
      <c r="AX579" s="13" t="s">
        <v>77</v>
      </c>
      <c r="AY579" s="241" t="s">
        <v>166</v>
      </c>
    </row>
    <row r="580" s="13" customFormat="1">
      <c r="A580" s="13"/>
      <c r="B580" s="230"/>
      <c r="C580" s="231"/>
      <c r="D580" s="232" t="s">
        <v>175</v>
      </c>
      <c r="E580" s="233" t="s">
        <v>32</v>
      </c>
      <c r="F580" s="234" t="s">
        <v>900</v>
      </c>
      <c r="G580" s="231"/>
      <c r="H580" s="235">
        <v>1182</v>
      </c>
      <c r="I580" s="236"/>
      <c r="J580" s="231"/>
      <c r="K580" s="231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175</v>
      </c>
      <c r="AU580" s="241" t="s">
        <v>86</v>
      </c>
      <c r="AV580" s="13" t="s">
        <v>86</v>
      </c>
      <c r="AW580" s="13" t="s">
        <v>39</v>
      </c>
      <c r="AX580" s="13" t="s">
        <v>77</v>
      </c>
      <c r="AY580" s="241" t="s">
        <v>166</v>
      </c>
    </row>
    <row r="581" s="15" customFormat="1">
      <c r="A581" s="15"/>
      <c r="B581" s="253"/>
      <c r="C581" s="254"/>
      <c r="D581" s="232" t="s">
        <v>175</v>
      </c>
      <c r="E581" s="255" t="s">
        <v>32</v>
      </c>
      <c r="F581" s="256" t="s">
        <v>617</v>
      </c>
      <c r="G581" s="254"/>
      <c r="H581" s="255" t="s">
        <v>32</v>
      </c>
      <c r="I581" s="257"/>
      <c r="J581" s="254"/>
      <c r="K581" s="254"/>
      <c r="L581" s="258"/>
      <c r="M581" s="259"/>
      <c r="N581" s="260"/>
      <c r="O581" s="260"/>
      <c r="P581" s="260"/>
      <c r="Q581" s="260"/>
      <c r="R581" s="260"/>
      <c r="S581" s="260"/>
      <c r="T581" s="261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2" t="s">
        <v>175</v>
      </c>
      <c r="AU581" s="262" t="s">
        <v>86</v>
      </c>
      <c r="AV581" s="15" t="s">
        <v>84</v>
      </c>
      <c r="AW581" s="15" t="s">
        <v>39</v>
      </c>
      <c r="AX581" s="15" t="s">
        <v>77</v>
      </c>
      <c r="AY581" s="262" t="s">
        <v>166</v>
      </c>
    </row>
    <row r="582" s="13" customFormat="1">
      <c r="A582" s="13"/>
      <c r="B582" s="230"/>
      <c r="C582" s="231"/>
      <c r="D582" s="232" t="s">
        <v>175</v>
      </c>
      <c r="E582" s="233" t="s">
        <v>32</v>
      </c>
      <c r="F582" s="234" t="s">
        <v>618</v>
      </c>
      <c r="G582" s="231"/>
      <c r="H582" s="235">
        <v>33.25</v>
      </c>
      <c r="I582" s="236"/>
      <c r="J582" s="231"/>
      <c r="K582" s="231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175</v>
      </c>
      <c r="AU582" s="241" t="s">
        <v>86</v>
      </c>
      <c r="AV582" s="13" t="s">
        <v>86</v>
      </c>
      <c r="AW582" s="13" t="s">
        <v>39</v>
      </c>
      <c r="AX582" s="13" t="s">
        <v>77</v>
      </c>
      <c r="AY582" s="241" t="s">
        <v>166</v>
      </c>
    </row>
    <row r="583" s="15" customFormat="1">
      <c r="A583" s="15"/>
      <c r="B583" s="253"/>
      <c r="C583" s="254"/>
      <c r="D583" s="232" t="s">
        <v>175</v>
      </c>
      <c r="E583" s="255" t="s">
        <v>32</v>
      </c>
      <c r="F583" s="256" t="s">
        <v>619</v>
      </c>
      <c r="G583" s="254"/>
      <c r="H583" s="255" t="s">
        <v>32</v>
      </c>
      <c r="I583" s="257"/>
      <c r="J583" s="254"/>
      <c r="K583" s="254"/>
      <c r="L583" s="258"/>
      <c r="M583" s="259"/>
      <c r="N583" s="260"/>
      <c r="O583" s="260"/>
      <c r="P583" s="260"/>
      <c r="Q583" s="260"/>
      <c r="R583" s="260"/>
      <c r="S583" s="260"/>
      <c r="T583" s="261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2" t="s">
        <v>175</v>
      </c>
      <c r="AU583" s="262" t="s">
        <v>86</v>
      </c>
      <c r="AV583" s="15" t="s">
        <v>84</v>
      </c>
      <c r="AW583" s="15" t="s">
        <v>39</v>
      </c>
      <c r="AX583" s="15" t="s">
        <v>77</v>
      </c>
      <c r="AY583" s="262" t="s">
        <v>166</v>
      </c>
    </row>
    <row r="584" s="13" customFormat="1">
      <c r="A584" s="13"/>
      <c r="B584" s="230"/>
      <c r="C584" s="231"/>
      <c r="D584" s="232" t="s">
        <v>175</v>
      </c>
      <c r="E584" s="233" t="s">
        <v>32</v>
      </c>
      <c r="F584" s="234" t="s">
        <v>620</v>
      </c>
      <c r="G584" s="231"/>
      <c r="H584" s="235">
        <v>52.479999999999997</v>
      </c>
      <c r="I584" s="236"/>
      <c r="J584" s="231"/>
      <c r="K584" s="231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175</v>
      </c>
      <c r="AU584" s="241" t="s">
        <v>86</v>
      </c>
      <c r="AV584" s="13" t="s">
        <v>86</v>
      </c>
      <c r="AW584" s="13" t="s">
        <v>39</v>
      </c>
      <c r="AX584" s="13" t="s">
        <v>77</v>
      </c>
      <c r="AY584" s="241" t="s">
        <v>166</v>
      </c>
    </row>
    <row r="585" s="13" customFormat="1">
      <c r="A585" s="13"/>
      <c r="B585" s="230"/>
      <c r="C585" s="231"/>
      <c r="D585" s="232" t="s">
        <v>175</v>
      </c>
      <c r="E585" s="233" t="s">
        <v>32</v>
      </c>
      <c r="F585" s="234" t="s">
        <v>621</v>
      </c>
      <c r="G585" s="231"/>
      <c r="H585" s="235">
        <v>61.640000000000001</v>
      </c>
      <c r="I585" s="236"/>
      <c r="J585" s="231"/>
      <c r="K585" s="231"/>
      <c r="L585" s="237"/>
      <c r="M585" s="238"/>
      <c r="N585" s="239"/>
      <c r="O585" s="239"/>
      <c r="P585" s="239"/>
      <c r="Q585" s="239"/>
      <c r="R585" s="239"/>
      <c r="S585" s="239"/>
      <c r="T585" s="24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1" t="s">
        <v>175</v>
      </c>
      <c r="AU585" s="241" t="s">
        <v>86</v>
      </c>
      <c r="AV585" s="13" t="s">
        <v>86</v>
      </c>
      <c r="AW585" s="13" t="s">
        <v>39</v>
      </c>
      <c r="AX585" s="13" t="s">
        <v>77</v>
      </c>
      <c r="AY585" s="241" t="s">
        <v>166</v>
      </c>
    </row>
    <row r="586" s="13" customFormat="1">
      <c r="A586" s="13"/>
      <c r="B586" s="230"/>
      <c r="C586" s="231"/>
      <c r="D586" s="232" t="s">
        <v>175</v>
      </c>
      <c r="E586" s="233" t="s">
        <v>32</v>
      </c>
      <c r="F586" s="234" t="s">
        <v>622</v>
      </c>
      <c r="G586" s="231"/>
      <c r="H586" s="235">
        <v>1.2</v>
      </c>
      <c r="I586" s="236"/>
      <c r="J586" s="231"/>
      <c r="K586" s="231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175</v>
      </c>
      <c r="AU586" s="241" t="s">
        <v>86</v>
      </c>
      <c r="AV586" s="13" t="s">
        <v>86</v>
      </c>
      <c r="AW586" s="13" t="s">
        <v>39</v>
      </c>
      <c r="AX586" s="13" t="s">
        <v>77</v>
      </c>
      <c r="AY586" s="241" t="s">
        <v>166</v>
      </c>
    </row>
    <row r="587" s="13" customFormat="1">
      <c r="A587" s="13"/>
      <c r="B587" s="230"/>
      <c r="C587" s="231"/>
      <c r="D587" s="232" t="s">
        <v>175</v>
      </c>
      <c r="E587" s="233" t="s">
        <v>32</v>
      </c>
      <c r="F587" s="234" t="s">
        <v>623</v>
      </c>
      <c r="G587" s="231"/>
      <c r="H587" s="235">
        <v>2.7999999999999998</v>
      </c>
      <c r="I587" s="236"/>
      <c r="J587" s="231"/>
      <c r="K587" s="231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175</v>
      </c>
      <c r="AU587" s="241" t="s">
        <v>86</v>
      </c>
      <c r="AV587" s="13" t="s">
        <v>86</v>
      </c>
      <c r="AW587" s="13" t="s">
        <v>39</v>
      </c>
      <c r="AX587" s="13" t="s">
        <v>77</v>
      </c>
      <c r="AY587" s="241" t="s">
        <v>166</v>
      </c>
    </row>
    <row r="588" s="13" customFormat="1">
      <c r="A588" s="13"/>
      <c r="B588" s="230"/>
      <c r="C588" s="231"/>
      <c r="D588" s="232" t="s">
        <v>175</v>
      </c>
      <c r="E588" s="233" t="s">
        <v>32</v>
      </c>
      <c r="F588" s="234" t="s">
        <v>624</v>
      </c>
      <c r="G588" s="231"/>
      <c r="H588" s="235">
        <v>3.6200000000000001</v>
      </c>
      <c r="I588" s="236"/>
      <c r="J588" s="231"/>
      <c r="K588" s="231"/>
      <c r="L588" s="237"/>
      <c r="M588" s="238"/>
      <c r="N588" s="239"/>
      <c r="O588" s="239"/>
      <c r="P588" s="239"/>
      <c r="Q588" s="239"/>
      <c r="R588" s="239"/>
      <c r="S588" s="239"/>
      <c r="T588" s="24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1" t="s">
        <v>175</v>
      </c>
      <c r="AU588" s="241" t="s">
        <v>86</v>
      </c>
      <c r="AV588" s="13" t="s">
        <v>86</v>
      </c>
      <c r="AW588" s="13" t="s">
        <v>39</v>
      </c>
      <c r="AX588" s="13" t="s">
        <v>77</v>
      </c>
      <c r="AY588" s="241" t="s">
        <v>166</v>
      </c>
    </row>
    <row r="589" s="14" customFormat="1">
      <c r="A589" s="14"/>
      <c r="B589" s="242"/>
      <c r="C589" s="243"/>
      <c r="D589" s="232" t="s">
        <v>175</v>
      </c>
      <c r="E589" s="244" t="s">
        <v>32</v>
      </c>
      <c r="F589" s="245" t="s">
        <v>219</v>
      </c>
      <c r="G589" s="243"/>
      <c r="H589" s="246">
        <v>2278.9400000000001</v>
      </c>
      <c r="I589" s="247"/>
      <c r="J589" s="243"/>
      <c r="K589" s="243"/>
      <c r="L589" s="248"/>
      <c r="M589" s="249"/>
      <c r="N589" s="250"/>
      <c r="O589" s="250"/>
      <c r="P589" s="250"/>
      <c r="Q589" s="250"/>
      <c r="R589" s="250"/>
      <c r="S589" s="250"/>
      <c r="T589" s="25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2" t="s">
        <v>175</v>
      </c>
      <c r="AU589" s="252" t="s">
        <v>86</v>
      </c>
      <c r="AV589" s="14" t="s">
        <v>173</v>
      </c>
      <c r="AW589" s="14" t="s">
        <v>39</v>
      </c>
      <c r="AX589" s="14" t="s">
        <v>84</v>
      </c>
      <c r="AY589" s="252" t="s">
        <v>166</v>
      </c>
    </row>
    <row r="590" s="2" customFormat="1">
      <c r="A590" s="41"/>
      <c r="B590" s="42"/>
      <c r="C590" s="217" t="s">
        <v>910</v>
      </c>
      <c r="D590" s="217" t="s">
        <v>168</v>
      </c>
      <c r="E590" s="218" t="s">
        <v>911</v>
      </c>
      <c r="F590" s="219" t="s">
        <v>912</v>
      </c>
      <c r="G590" s="220" t="s">
        <v>171</v>
      </c>
      <c r="H590" s="221">
        <v>11</v>
      </c>
      <c r="I590" s="222"/>
      <c r="J590" s="223">
        <f>ROUND(I590*H590,2)</f>
        <v>0</v>
      </c>
      <c r="K590" s="219" t="s">
        <v>172</v>
      </c>
      <c r="L590" s="47"/>
      <c r="M590" s="224" t="s">
        <v>32</v>
      </c>
      <c r="N590" s="225" t="s">
        <v>48</v>
      </c>
      <c r="O590" s="87"/>
      <c r="P590" s="226">
        <f>O590*H590</f>
        <v>0</v>
      </c>
      <c r="Q590" s="226">
        <v>0</v>
      </c>
      <c r="R590" s="226">
        <f>Q590*H590</f>
        <v>0</v>
      </c>
      <c r="S590" s="226">
        <v>0.068000000000000005</v>
      </c>
      <c r="T590" s="227">
        <f>S590*H590</f>
        <v>0.748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8" t="s">
        <v>173</v>
      </c>
      <c r="AT590" s="228" t="s">
        <v>168</v>
      </c>
      <c r="AU590" s="228" t="s">
        <v>86</v>
      </c>
      <c r="AY590" s="19" t="s">
        <v>166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9" t="s">
        <v>84</v>
      </c>
      <c r="BK590" s="229">
        <f>ROUND(I590*H590,2)</f>
        <v>0</v>
      </c>
      <c r="BL590" s="19" t="s">
        <v>173</v>
      </c>
      <c r="BM590" s="228" t="s">
        <v>913</v>
      </c>
    </row>
    <row r="591" s="15" customFormat="1">
      <c r="A591" s="15"/>
      <c r="B591" s="253"/>
      <c r="C591" s="254"/>
      <c r="D591" s="232" t="s">
        <v>175</v>
      </c>
      <c r="E591" s="255" t="s">
        <v>32</v>
      </c>
      <c r="F591" s="256" t="s">
        <v>914</v>
      </c>
      <c r="G591" s="254"/>
      <c r="H591" s="255" t="s">
        <v>32</v>
      </c>
      <c r="I591" s="257"/>
      <c r="J591" s="254"/>
      <c r="K591" s="254"/>
      <c r="L591" s="258"/>
      <c r="M591" s="259"/>
      <c r="N591" s="260"/>
      <c r="O591" s="260"/>
      <c r="P591" s="260"/>
      <c r="Q591" s="260"/>
      <c r="R591" s="260"/>
      <c r="S591" s="260"/>
      <c r="T591" s="261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2" t="s">
        <v>175</v>
      </c>
      <c r="AU591" s="262" t="s">
        <v>86</v>
      </c>
      <c r="AV591" s="15" t="s">
        <v>84</v>
      </c>
      <c r="AW591" s="15" t="s">
        <v>39</v>
      </c>
      <c r="AX591" s="15" t="s">
        <v>77</v>
      </c>
      <c r="AY591" s="262" t="s">
        <v>166</v>
      </c>
    </row>
    <row r="592" s="13" customFormat="1">
      <c r="A592" s="13"/>
      <c r="B592" s="230"/>
      <c r="C592" s="231"/>
      <c r="D592" s="232" t="s">
        <v>175</v>
      </c>
      <c r="E592" s="233" t="s">
        <v>32</v>
      </c>
      <c r="F592" s="234" t="s">
        <v>915</v>
      </c>
      <c r="G592" s="231"/>
      <c r="H592" s="235">
        <v>11</v>
      </c>
      <c r="I592" s="236"/>
      <c r="J592" s="231"/>
      <c r="K592" s="231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175</v>
      </c>
      <c r="AU592" s="241" t="s">
        <v>86</v>
      </c>
      <c r="AV592" s="13" t="s">
        <v>86</v>
      </c>
      <c r="AW592" s="13" t="s">
        <v>39</v>
      </c>
      <c r="AX592" s="13" t="s">
        <v>77</v>
      </c>
      <c r="AY592" s="241" t="s">
        <v>166</v>
      </c>
    </row>
    <row r="593" s="14" customFormat="1">
      <c r="A593" s="14"/>
      <c r="B593" s="242"/>
      <c r="C593" s="243"/>
      <c r="D593" s="232" t="s">
        <v>175</v>
      </c>
      <c r="E593" s="244" t="s">
        <v>32</v>
      </c>
      <c r="F593" s="245" t="s">
        <v>219</v>
      </c>
      <c r="G593" s="243"/>
      <c r="H593" s="246">
        <v>11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175</v>
      </c>
      <c r="AU593" s="252" t="s">
        <v>86</v>
      </c>
      <c r="AV593" s="14" t="s">
        <v>173</v>
      </c>
      <c r="AW593" s="14" t="s">
        <v>39</v>
      </c>
      <c r="AX593" s="14" t="s">
        <v>84</v>
      </c>
      <c r="AY593" s="252" t="s">
        <v>166</v>
      </c>
    </row>
    <row r="594" s="2" customFormat="1">
      <c r="A594" s="41"/>
      <c r="B594" s="42"/>
      <c r="C594" s="217" t="s">
        <v>916</v>
      </c>
      <c r="D594" s="217" t="s">
        <v>168</v>
      </c>
      <c r="E594" s="218" t="s">
        <v>917</v>
      </c>
      <c r="F594" s="219" t="s">
        <v>918</v>
      </c>
      <c r="G594" s="220" t="s">
        <v>171</v>
      </c>
      <c r="H594" s="221">
        <v>166.91999999999999</v>
      </c>
      <c r="I594" s="222"/>
      <c r="J594" s="223">
        <f>ROUND(I594*H594,2)</f>
        <v>0</v>
      </c>
      <c r="K594" s="219" t="s">
        <v>172</v>
      </c>
      <c r="L594" s="47"/>
      <c r="M594" s="224" t="s">
        <v>32</v>
      </c>
      <c r="N594" s="225" t="s">
        <v>48</v>
      </c>
      <c r="O594" s="87"/>
      <c r="P594" s="226">
        <f>O594*H594</f>
        <v>0</v>
      </c>
      <c r="Q594" s="226">
        <v>0</v>
      </c>
      <c r="R594" s="226">
        <f>Q594*H594</f>
        <v>0</v>
      </c>
      <c r="S594" s="226">
        <v>0.072999999999999995</v>
      </c>
      <c r="T594" s="227">
        <f>S594*H594</f>
        <v>12.185159999999998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8" t="s">
        <v>173</v>
      </c>
      <c r="AT594" s="228" t="s">
        <v>168</v>
      </c>
      <c r="AU594" s="228" t="s">
        <v>86</v>
      </c>
      <c r="AY594" s="19" t="s">
        <v>166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19" t="s">
        <v>84</v>
      </c>
      <c r="BK594" s="229">
        <f>ROUND(I594*H594,2)</f>
        <v>0</v>
      </c>
      <c r="BL594" s="19" t="s">
        <v>173</v>
      </c>
      <c r="BM594" s="228" t="s">
        <v>919</v>
      </c>
    </row>
    <row r="595" s="15" customFormat="1">
      <c r="A595" s="15"/>
      <c r="B595" s="253"/>
      <c r="C595" s="254"/>
      <c r="D595" s="232" t="s">
        <v>175</v>
      </c>
      <c r="E595" s="255" t="s">
        <v>32</v>
      </c>
      <c r="F595" s="256" t="s">
        <v>462</v>
      </c>
      <c r="G595" s="254"/>
      <c r="H595" s="255" t="s">
        <v>32</v>
      </c>
      <c r="I595" s="257"/>
      <c r="J595" s="254"/>
      <c r="K595" s="254"/>
      <c r="L595" s="258"/>
      <c r="M595" s="259"/>
      <c r="N595" s="260"/>
      <c r="O595" s="260"/>
      <c r="P595" s="260"/>
      <c r="Q595" s="260"/>
      <c r="R595" s="260"/>
      <c r="S595" s="260"/>
      <c r="T595" s="261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2" t="s">
        <v>175</v>
      </c>
      <c r="AU595" s="262" t="s">
        <v>86</v>
      </c>
      <c r="AV595" s="15" t="s">
        <v>84</v>
      </c>
      <c r="AW595" s="15" t="s">
        <v>39</v>
      </c>
      <c r="AX595" s="15" t="s">
        <v>77</v>
      </c>
      <c r="AY595" s="262" t="s">
        <v>166</v>
      </c>
    </row>
    <row r="596" s="13" customFormat="1">
      <c r="A596" s="13"/>
      <c r="B596" s="230"/>
      <c r="C596" s="231"/>
      <c r="D596" s="232" t="s">
        <v>175</v>
      </c>
      <c r="E596" s="233" t="s">
        <v>32</v>
      </c>
      <c r="F596" s="234" t="s">
        <v>463</v>
      </c>
      <c r="G596" s="231"/>
      <c r="H596" s="235">
        <v>166.91999999999999</v>
      </c>
      <c r="I596" s="236"/>
      <c r="J596" s="231"/>
      <c r="K596" s="231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175</v>
      </c>
      <c r="AU596" s="241" t="s">
        <v>86</v>
      </c>
      <c r="AV596" s="13" t="s">
        <v>86</v>
      </c>
      <c r="AW596" s="13" t="s">
        <v>39</v>
      </c>
      <c r="AX596" s="13" t="s">
        <v>84</v>
      </c>
      <c r="AY596" s="241" t="s">
        <v>166</v>
      </c>
    </row>
    <row r="597" s="2" customFormat="1" ht="16.5" customHeight="1">
      <c r="A597" s="41"/>
      <c r="B597" s="42"/>
      <c r="C597" s="217" t="s">
        <v>920</v>
      </c>
      <c r="D597" s="217" t="s">
        <v>168</v>
      </c>
      <c r="E597" s="218" t="s">
        <v>921</v>
      </c>
      <c r="F597" s="219" t="s">
        <v>922</v>
      </c>
      <c r="G597" s="220" t="s">
        <v>248</v>
      </c>
      <c r="H597" s="221">
        <v>2</v>
      </c>
      <c r="I597" s="222"/>
      <c r="J597" s="223">
        <f>ROUND(I597*H597,2)</f>
        <v>0</v>
      </c>
      <c r="K597" s="219" t="s">
        <v>32</v>
      </c>
      <c r="L597" s="47"/>
      <c r="M597" s="224" t="s">
        <v>32</v>
      </c>
      <c r="N597" s="225" t="s">
        <v>48</v>
      </c>
      <c r="O597" s="87"/>
      <c r="P597" s="226">
        <f>O597*H597</f>
        <v>0</v>
      </c>
      <c r="Q597" s="226">
        <v>0</v>
      </c>
      <c r="R597" s="226">
        <f>Q597*H597</f>
        <v>0</v>
      </c>
      <c r="S597" s="226">
        <v>0.20000000000000001</v>
      </c>
      <c r="T597" s="227">
        <f>S597*H597</f>
        <v>0.40000000000000002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28" t="s">
        <v>173</v>
      </c>
      <c r="AT597" s="228" t="s">
        <v>168</v>
      </c>
      <c r="AU597" s="228" t="s">
        <v>86</v>
      </c>
      <c r="AY597" s="19" t="s">
        <v>166</v>
      </c>
      <c r="BE597" s="229">
        <f>IF(N597="základní",J597,0)</f>
        <v>0</v>
      </c>
      <c r="BF597" s="229">
        <f>IF(N597="snížená",J597,0)</f>
        <v>0</v>
      </c>
      <c r="BG597" s="229">
        <f>IF(N597="zákl. přenesená",J597,0)</f>
        <v>0</v>
      </c>
      <c r="BH597" s="229">
        <f>IF(N597="sníž. přenesená",J597,0)</f>
        <v>0</v>
      </c>
      <c r="BI597" s="229">
        <f>IF(N597="nulová",J597,0)</f>
        <v>0</v>
      </c>
      <c r="BJ597" s="19" t="s">
        <v>84</v>
      </c>
      <c r="BK597" s="229">
        <f>ROUND(I597*H597,2)</f>
        <v>0</v>
      </c>
      <c r="BL597" s="19" t="s">
        <v>173</v>
      </c>
      <c r="BM597" s="228" t="s">
        <v>923</v>
      </c>
    </row>
    <row r="598" s="2" customFormat="1">
      <c r="A598" s="41"/>
      <c r="B598" s="42"/>
      <c r="C598" s="43"/>
      <c r="D598" s="232" t="s">
        <v>308</v>
      </c>
      <c r="E598" s="43"/>
      <c r="F598" s="273" t="s">
        <v>924</v>
      </c>
      <c r="G598" s="43"/>
      <c r="H598" s="43"/>
      <c r="I598" s="274"/>
      <c r="J598" s="43"/>
      <c r="K598" s="43"/>
      <c r="L598" s="47"/>
      <c r="M598" s="275"/>
      <c r="N598" s="276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19" t="s">
        <v>308</v>
      </c>
      <c r="AU598" s="19" t="s">
        <v>86</v>
      </c>
    </row>
    <row r="599" s="2" customFormat="1" ht="16.5" customHeight="1">
      <c r="A599" s="41"/>
      <c r="B599" s="42"/>
      <c r="C599" s="217" t="s">
        <v>925</v>
      </c>
      <c r="D599" s="217" t="s">
        <v>168</v>
      </c>
      <c r="E599" s="218" t="s">
        <v>926</v>
      </c>
      <c r="F599" s="219" t="s">
        <v>927</v>
      </c>
      <c r="G599" s="220" t="s">
        <v>215</v>
      </c>
      <c r="H599" s="221">
        <v>2.8159999999999998</v>
      </c>
      <c r="I599" s="222"/>
      <c r="J599" s="223">
        <f>ROUND(I599*H599,2)</f>
        <v>0</v>
      </c>
      <c r="K599" s="219" t="s">
        <v>172</v>
      </c>
      <c r="L599" s="47"/>
      <c r="M599" s="224" t="s">
        <v>32</v>
      </c>
      <c r="N599" s="225" t="s">
        <v>48</v>
      </c>
      <c r="O599" s="87"/>
      <c r="P599" s="226">
        <f>O599*H599</f>
        <v>0</v>
      </c>
      <c r="Q599" s="226">
        <v>1.6372100000000001</v>
      </c>
      <c r="R599" s="226">
        <f>Q599*H599</f>
        <v>4.6103833600000002</v>
      </c>
      <c r="S599" s="226">
        <v>0</v>
      </c>
      <c r="T599" s="22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8" t="s">
        <v>173</v>
      </c>
      <c r="AT599" s="228" t="s">
        <v>168</v>
      </c>
      <c r="AU599" s="228" t="s">
        <v>86</v>
      </c>
      <c r="AY599" s="19" t="s">
        <v>166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9" t="s">
        <v>84</v>
      </c>
      <c r="BK599" s="229">
        <f>ROUND(I599*H599,2)</f>
        <v>0</v>
      </c>
      <c r="BL599" s="19" t="s">
        <v>173</v>
      </c>
      <c r="BM599" s="228" t="s">
        <v>928</v>
      </c>
    </row>
    <row r="600" s="15" customFormat="1">
      <c r="A600" s="15"/>
      <c r="B600" s="253"/>
      <c r="C600" s="254"/>
      <c r="D600" s="232" t="s">
        <v>175</v>
      </c>
      <c r="E600" s="255" t="s">
        <v>32</v>
      </c>
      <c r="F600" s="256" t="s">
        <v>929</v>
      </c>
      <c r="G600" s="254"/>
      <c r="H600" s="255" t="s">
        <v>32</v>
      </c>
      <c r="I600" s="257"/>
      <c r="J600" s="254"/>
      <c r="K600" s="254"/>
      <c r="L600" s="258"/>
      <c r="M600" s="259"/>
      <c r="N600" s="260"/>
      <c r="O600" s="260"/>
      <c r="P600" s="260"/>
      <c r="Q600" s="260"/>
      <c r="R600" s="260"/>
      <c r="S600" s="260"/>
      <c r="T600" s="261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2" t="s">
        <v>175</v>
      </c>
      <c r="AU600" s="262" t="s">
        <v>86</v>
      </c>
      <c r="AV600" s="15" t="s">
        <v>84</v>
      </c>
      <c r="AW600" s="15" t="s">
        <v>39</v>
      </c>
      <c r="AX600" s="15" t="s">
        <v>77</v>
      </c>
      <c r="AY600" s="262" t="s">
        <v>166</v>
      </c>
    </row>
    <row r="601" s="13" customFormat="1">
      <c r="A601" s="13"/>
      <c r="B601" s="230"/>
      <c r="C601" s="231"/>
      <c r="D601" s="232" t="s">
        <v>175</v>
      </c>
      <c r="E601" s="233" t="s">
        <v>32</v>
      </c>
      <c r="F601" s="234" t="s">
        <v>930</v>
      </c>
      <c r="G601" s="231"/>
      <c r="H601" s="235">
        <v>2.8159999999999998</v>
      </c>
      <c r="I601" s="236"/>
      <c r="J601" s="231"/>
      <c r="K601" s="231"/>
      <c r="L601" s="237"/>
      <c r="M601" s="238"/>
      <c r="N601" s="239"/>
      <c r="O601" s="239"/>
      <c r="P601" s="239"/>
      <c r="Q601" s="239"/>
      <c r="R601" s="239"/>
      <c r="S601" s="239"/>
      <c r="T601" s="24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1" t="s">
        <v>175</v>
      </c>
      <c r="AU601" s="241" t="s">
        <v>86</v>
      </c>
      <c r="AV601" s="13" t="s">
        <v>86</v>
      </c>
      <c r="AW601" s="13" t="s">
        <v>39</v>
      </c>
      <c r="AX601" s="13" t="s">
        <v>84</v>
      </c>
      <c r="AY601" s="241" t="s">
        <v>166</v>
      </c>
    </row>
    <row r="602" s="12" customFormat="1" ht="22.8" customHeight="1">
      <c r="A602" s="12"/>
      <c r="B602" s="201"/>
      <c r="C602" s="202"/>
      <c r="D602" s="203" t="s">
        <v>76</v>
      </c>
      <c r="E602" s="215" t="s">
        <v>931</v>
      </c>
      <c r="F602" s="215" t="s">
        <v>932</v>
      </c>
      <c r="G602" s="202"/>
      <c r="H602" s="202"/>
      <c r="I602" s="205"/>
      <c r="J602" s="216">
        <f>BK602</f>
        <v>0</v>
      </c>
      <c r="K602" s="202"/>
      <c r="L602" s="207"/>
      <c r="M602" s="208"/>
      <c r="N602" s="209"/>
      <c r="O602" s="209"/>
      <c r="P602" s="210">
        <f>SUM(P603:P610)</f>
        <v>0</v>
      </c>
      <c r="Q602" s="209"/>
      <c r="R602" s="210">
        <f>SUM(R603:R610)</f>
        <v>0</v>
      </c>
      <c r="S602" s="209"/>
      <c r="T602" s="211">
        <f>SUM(T603:T610)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2" t="s">
        <v>84</v>
      </c>
      <c r="AT602" s="213" t="s">
        <v>76</v>
      </c>
      <c r="AU602" s="213" t="s">
        <v>84</v>
      </c>
      <c r="AY602" s="212" t="s">
        <v>166</v>
      </c>
      <c r="BK602" s="214">
        <f>SUM(BK603:BK610)</f>
        <v>0</v>
      </c>
    </row>
    <row r="603" s="2" customFormat="1">
      <c r="A603" s="41"/>
      <c r="B603" s="42"/>
      <c r="C603" s="217" t="s">
        <v>933</v>
      </c>
      <c r="D603" s="217" t="s">
        <v>168</v>
      </c>
      <c r="E603" s="218" t="s">
        <v>934</v>
      </c>
      <c r="F603" s="219" t="s">
        <v>935</v>
      </c>
      <c r="G603" s="220" t="s">
        <v>274</v>
      </c>
      <c r="H603" s="221">
        <v>480.26600000000002</v>
      </c>
      <c r="I603" s="222"/>
      <c r="J603" s="223">
        <f>ROUND(I603*H603,2)</f>
        <v>0</v>
      </c>
      <c r="K603" s="219" t="s">
        <v>172</v>
      </c>
      <c r="L603" s="47"/>
      <c r="M603" s="224" t="s">
        <v>32</v>
      </c>
      <c r="N603" s="225" t="s">
        <v>48</v>
      </c>
      <c r="O603" s="87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7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28" t="s">
        <v>173</v>
      </c>
      <c r="AT603" s="228" t="s">
        <v>168</v>
      </c>
      <c r="AU603" s="228" t="s">
        <v>86</v>
      </c>
      <c r="AY603" s="19" t="s">
        <v>166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9" t="s">
        <v>84</v>
      </c>
      <c r="BK603" s="229">
        <f>ROUND(I603*H603,2)</f>
        <v>0</v>
      </c>
      <c r="BL603" s="19" t="s">
        <v>173</v>
      </c>
      <c r="BM603" s="228" t="s">
        <v>936</v>
      </c>
    </row>
    <row r="604" s="2" customFormat="1" ht="16.5" customHeight="1">
      <c r="A604" s="41"/>
      <c r="B604" s="42"/>
      <c r="C604" s="217" t="s">
        <v>937</v>
      </c>
      <c r="D604" s="217" t="s">
        <v>168</v>
      </c>
      <c r="E604" s="218" t="s">
        <v>938</v>
      </c>
      <c r="F604" s="219" t="s">
        <v>939</v>
      </c>
      <c r="G604" s="220" t="s">
        <v>182</v>
      </c>
      <c r="H604" s="221">
        <v>20</v>
      </c>
      <c r="I604" s="222"/>
      <c r="J604" s="223">
        <f>ROUND(I604*H604,2)</f>
        <v>0</v>
      </c>
      <c r="K604" s="219" t="s">
        <v>172</v>
      </c>
      <c r="L604" s="47"/>
      <c r="M604" s="224" t="s">
        <v>32</v>
      </c>
      <c r="N604" s="225" t="s">
        <v>48</v>
      </c>
      <c r="O604" s="87"/>
      <c r="P604" s="226">
        <f>O604*H604</f>
        <v>0</v>
      </c>
      <c r="Q604" s="226">
        <v>0</v>
      </c>
      <c r="R604" s="226">
        <f>Q604*H604</f>
        <v>0</v>
      </c>
      <c r="S604" s="226">
        <v>0</v>
      </c>
      <c r="T604" s="227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8" t="s">
        <v>173</v>
      </c>
      <c r="AT604" s="228" t="s">
        <v>168</v>
      </c>
      <c r="AU604" s="228" t="s">
        <v>86</v>
      </c>
      <c r="AY604" s="19" t="s">
        <v>166</v>
      </c>
      <c r="BE604" s="229">
        <f>IF(N604="základní",J604,0)</f>
        <v>0</v>
      </c>
      <c r="BF604" s="229">
        <f>IF(N604="snížená",J604,0)</f>
        <v>0</v>
      </c>
      <c r="BG604" s="229">
        <f>IF(N604="zákl. přenesená",J604,0)</f>
        <v>0</v>
      </c>
      <c r="BH604" s="229">
        <f>IF(N604="sníž. přenesená",J604,0)</f>
        <v>0</v>
      </c>
      <c r="BI604" s="229">
        <f>IF(N604="nulová",J604,0)</f>
        <v>0</v>
      </c>
      <c r="BJ604" s="19" t="s">
        <v>84</v>
      </c>
      <c r="BK604" s="229">
        <f>ROUND(I604*H604,2)</f>
        <v>0</v>
      </c>
      <c r="BL604" s="19" t="s">
        <v>173</v>
      </c>
      <c r="BM604" s="228" t="s">
        <v>940</v>
      </c>
    </row>
    <row r="605" s="2" customFormat="1">
      <c r="A605" s="41"/>
      <c r="B605" s="42"/>
      <c r="C605" s="217" t="s">
        <v>941</v>
      </c>
      <c r="D605" s="217" t="s">
        <v>168</v>
      </c>
      <c r="E605" s="218" t="s">
        <v>942</v>
      </c>
      <c r="F605" s="219" t="s">
        <v>943</v>
      </c>
      <c r="G605" s="220" t="s">
        <v>182</v>
      </c>
      <c r="H605" s="221">
        <v>120</v>
      </c>
      <c r="I605" s="222"/>
      <c r="J605" s="223">
        <f>ROUND(I605*H605,2)</f>
        <v>0</v>
      </c>
      <c r="K605" s="219" t="s">
        <v>172</v>
      </c>
      <c r="L605" s="47"/>
      <c r="M605" s="224" t="s">
        <v>32</v>
      </c>
      <c r="N605" s="225" t="s">
        <v>48</v>
      </c>
      <c r="O605" s="87"/>
      <c r="P605" s="226">
        <f>O605*H605</f>
        <v>0</v>
      </c>
      <c r="Q605" s="226">
        <v>0</v>
      </c>
      <c r="R605" s="226">
        <f>Q605*H605</f>
        <v>0</v>
      </c>
      <c r="S605" s="226">
        <v>0</v>
      </c>
      <c r="T605" s="22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28" t="s">
        <v>173</v>
      </c>
      <c r="AT605" s="228" t="s">
        <v>168</v>
      </c>
      <c r="AU605" s="228" t="s">
        <v>86</v>
      </c>
      <c r="AY605" s="19" t="s">
        <v>166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9" t="s">
        <v>84</v>
      </c>
      <c r="BK605" s="229">
        <f>ROUND(I605*H605,2)</f>
        <v>0</v>
      </c>
      <c r="BL605" s="19" t="s">
        <v>173</v>
      </c>
      <c r="BM605" s="228" t="s">
        <v>944</v>
      </c>
    </row>
    <row r="606" s="2" customFormat="1" ht="21.75" customHeight="1">
      <c r="A606" s="41"/>
      <c r="B606" s="42"/>
      <c r="C606" s="217" t="s">
        <v>945</v>
      </c>
      <c r="D606" s="217" t="s">
        <v>168</v>
      </c>
      <c r="E606" s="218" t="s">
        <v>946</v>
      </c>
      <c r="F606" s="219" t="s">
        <v>947</v>
      </c>
      <c r="G606" s="220" t="s">
        <v>274</v>
      </c>
      <c r="H606" s="221">
        <v>480.26600000000002</v>
      </c>
      <c r="I606" s="222"/>
      <c r="J606" s="223">
        <f>ROUND(I606*H606,2)</f>
        <v>0</v>
      </c>
      <c r="K606" s="219" t="s">
        <v>172</v>
      </c>
      <c r="L606" s="47"/>
      <c r="M606" s="224" t="s">
        <v>32</v>
      </c>
      <c r="N606" s="225" t="s">
        <v>48</v>
      </c>
      <c r="O606" s="87"/>
      <c r="P606" s="226">
        <f>O606*H606</f>
        <v>0</v>
      </c>
      <c r="Q606" s="226">
        <v>0</v>
      </c>
      <c r="R606" s="226">
        <f>Q606*H606</f>
        <v>0</v>
      </c>
      <c r="S606" s="226">
        <v>0</v>
      </c>
      <c r="T606" s="22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8" t="s">
        <v>173</v>
      </c>
      <c r="AT606" s="228" t="s">
        <v>168</v>
      </c>
      <c r="AU606" s="228" t="s">
        <v>86</v>
      </c>
      <c r="AY606" s="19" t="s">
        <v>166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19" t="s">
        <v>84</v>
      </c>
      <c r="BK606" s="229">
        <f>ROUND(I606*H606,2)</f>
        <v>0</v>
      </c>
      <c r="BL606" s="19" t="s">
        <v>173</v>
      </c>
      <c r="BM606" s="228" t="s">
        <v>948</v>
      </c>
    </row>
    <row r="607" s="2" customFormat="1">
      <c r="A607" s="41"/>
      <c r="B607" s="42"/>
      <c r="C607" s="217" t="s">
        <v>949</v>
      </c>
      <c r="D607" s="217" t="s">
        <v>168</v>
      </c>
      <c r="E607" s="218" t="s">
        <v>950</v>
      </c>
      <c r="F607" s="219" t="s">
        <v>951</v>
      </c>
      <c r="G607" s="220" t="s">
        <v>274</v>
      </c>
      <c r="H607" s="221">
        <v>14407.98</v>
      </c>
      <c r="I607" s="222"/>
      <c r="J607" s="223">
        <f>ROUND(I607*H607,2)</f>
        <v>0</v>
      </c>
      <c r="K607" s="219" t="s">
        <v>172</v>
      </c>
      <c r="L607" s="47"/>
      <c r="M607" s="224" t="s">
        <v>32</v>
      </c>
      <c r="N607" s="225" t="s">
        <v>48</v>
      </c>
      <c r="O607" s="87"/>
      <c r="P607" s="226">
        <f>O607*H607</f>
        <v>0</v>
      </c>
      <c r="Q607" s="226">
        <v>0</v>
      </c>
      <c r="R607" s="226">
        <f>Q607*H607</f>
        <v>0</v>
      </c>
      <c r="S607" s="226">
        <v>0</v>
      </c>
      <c r="T607" s="227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28" t="s">
        <v>173</v>
      </c>
      <c r="AT607" s="228" t="s">
        <v>168</v>
      </c>
      <c r="AU607" s="228" t="s">
        <v>86</v>
      </c>
      <c r="AY607" s="19" t="s">
        <v>166</v>
      </c>
      <c r="BE607" s="229">
        <f>IF(N607="základní",J607,0)</f>
        <v>0</v>
      </c>
      <c r="BF607" s="229">
        <f>IF(N607="snížená",J607,0)</f>
        <v>0</v>
      </c>
      <c r="BG607" s="229">
        <f>IF(N607="zákl. přenesená",J607,0)</f>
        <v>0</v>
      </c>
      <c r="BH607" s="229">
        <f>IF(N607="sníž. přenesená",J607,0)</f>
        <v>0</v>
      </c>
      <c r="BI607" s="229">
        <f>IF(N607="nulová",J607,0)</f>
        <v>0</v>
      </c>
      <c r="BJ607" s="19" t="s">
        <v>84</v>
      </c>
      <c r="BK607" s="229">
        <f>ROUND(I607*H607,2)</f>
        <v>0</v>
      </c>
      <c r="BL607" s="19" t="s">
        <v>173</v>
      </c>
      <c r="BM607" s="228" t="s">
        <v>952</v>
      </c>
    </row>
    <row r="608" s="13" customFormat="1">
      <c r="A608" s="13"/>
      <c r="B608" s="230"/>
      <c r="C608" s="231"/>
      <c r="D608" s="232" t="s">
        <v>175</v>
      </c>
      <c r="E608" s="231"/>
      <c r="F608" s="234" t="s">
        <v>953</v>
      </c>
      <c r="G608" s="231"/>
      <c r="H608" s="235">
        <v>14407.98</v>
      </c>
      <c r="I608" s="236"/>
      <c r="J608" s="231"/>
      <c r="K608" s="231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175</v>
      </c>
      <c r="AU608" s="241" t="s">
        <v>86</v>
      </c>
      <c r="AV608" s="13" t="s">
        <v>86</v>
      </c>
      <c r="AW608" s="13" t="s">
        <v>4</v>
      </c>
      <c r="AX608" s="13" t="s">
        <v>84</v>
      </c>
      <c r="AY608" s="241" t="s">
        <v>166</v>
      </c>
    </row>
    <row r="609" s="2" customFormat="1">
      <c r="A609" s="41"/>
      <c r="B609" s="42"/>
      <c r="C609" s="217" t="s">
        <v>954</v>
      </c>
      <c r="D609" s="217" t="s">
        <v>168</v>
      </c>
      <c r="E609" s="218" t="s">
        <v>955</v>
      </c>
      <c r="F609" s="219" t="s">
        <v>956</v>
      </c>
      <c r="G609" s="220" t="s">
        <v>274</v>
      </c>
      <c r="H609" s="221">
        <v>150</v>
      </c>
      <c r="I609" s="222"/>
      <c r="J609" s="223">
        <f>ROUND(I609*H609,2)</f>
        <v>0</v>
      </c>
      <c r="K609" s="219" t="s">
        <v>172</v>
      </c>
      <c r="L609" s="47"/>
      <c r="M609" s="224" t="s">
        <v>32</v>
      </c>
      <c r="N609" s="225" t="s">
        <v>48</v>
      </c>
      <c r="O609" s="87"/>
      <c r="P609" s="226">
        <f>O609*H609</f>
        <v>0</v>
      </c>
      <c r="Q609" s="226">
        <v>0</v>
      </c>
      <c r="R609" s="226">
        <f>Q609*H609</f>
        <v>0</v>
      </c>
      <c r="S609" s="226">
        <v>0</v>
      </c>
      <c r="T609" s="22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28" t="s">
        <v>173</v>
      </c>
      <c r="AT609" s="228" t="s">
        <v>168</v>
      </c>
      <c r="AU609" s="228" t="s">
        <v>86</v>
      </c>
      <c r="AY609" s="19" t="s">
        <v>166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9" t="s">
        <v>84</v>
      </c>
      <c r="BK609" s="229">
        <f>ROUND(I609*H609,2)</f>
        <v>0</v>
      </c>
      <c r="BL609" s="19" t="s">
        <v>173</v>
      </c>
      <c r="BM609" s="228" t="s">
        <v>957</v>
      </c>
    </row>
    <row r="610" s="2" customFormat="1">
      <c r="A610" s="41"/>
      <c r="B610" s="42"/>
      <c r="C610" s="217" t="s">
        <v>958</v>
      </c>
      <c r="D610" s="217" t="s">
        <v>168</v>
      </c>
      <c r="E610" s="218" t="s">
        <v>959</v>
      </c>
      <c r="F610" s="219" t="s">
        <v>960</v>
      </c>
      <c r="G610" s="220" t="s">
        <v>274</v>
      </c>
      <c r="H610" s="221">
        <v>299</v>
      </c>
      <c r="I610" s="222"/>
      <c r="J610" s="223">
        <f>ROUND(I610*H610,2)</f>
        <v>0</v>
      </c>
      <c r="K610" s="219" t="s">
        <v>172</v>
      </c>
      <c r="L610" s="47"/>
      <c r="M610" s="224" t="s">
        <v>32</v>
      </c>
      <c r="N610" s="225" t="s">
        <v>48</v>
      </c>
      <c r="O610" s="87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28" t="s">
        <v>173</v>
      </c>
      <c r="AT610" s="228" t="s">
        <v>168</v>
      </c>
      <c r="AU610" s="228" t="s">
        <v>86</v>
      </c>
      <c r="AY610" s="19" t="s">
        <v>166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9" t="s">
        <v>84</v>
      </c>
      <c r="BK610" s="229">
        <f>ROUND(I610*H610,2)</f>
        <v>0</v>
      </c>
      <c r="BL610" s="19" t="s">
        <v>173</v>
      </c>
      <c r="BM610" s="228" t="s">
        <v>961</v>
      </c>
    </row>
    <row r="611" s="12" customFormat="1" ht="22.8" customHeight="1">
      <c r="A611" s="12"/>
      <c r="B611" s="201"/>
      <c r="C611" s="202"/>
      <c r="D611" s="203" t="s">
        <v>76</v>
      </c>
      <c r="E611" s="215" t="s">
        <v>962</v>
      </c>
      <c r="F611" s="215" t="s">
        <v>963</v>
      </c>
      <c r="G611" s="202"/>
      <c r="H611" s="202"/>
      <c r="I611" s="205"/>
      <c r="J611" s="216">
        <f>BK611</f>
        <v>0</v>
      </c>
      <c r="K611" s="202"/>
      <c r="L611" s="207"/>
      <c r="M611" s="208"/>
      <c r="N611" s="209"/>
      <c r="O611" s="209"/>
      <c r="P611" s="210">
        <f>P612</f>
        <v>0</v>
      </c>
      <c r="Q611" s="209"/>
      <c r="R611" s="210">
        <f>R612</f>
        <v>0</v>
      </c>
      <c r="S611" s="209"/>
      <c r="T611" s="211">
        <f>T612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12" t="s">
        <v>84</v>
      </c>
      <c r="AT611" s="213" t="s">
        <v>76</v>
      </c>
      <c r="AU611" s="213" t="s">
        <v>84</v>
      </c>
      <c r="AY611" s="212" t="s">
        <v>166</v>
      </c>
      <c r="BK611" s="214">
        <f>BK612</f>
        <v>0</v>
      </c>
    </row>
    <row r="612" s="2" customFormat="1" ht="33" customHeight="1">
      <c r="A612" s="41"/>
      <c r="B612" s="42"/>
      <c r="C612" s="217" t="s">
        <v>964</v>
      </c>
      <c r="D612" s="217" t="s">
        <v>168</v>
      </c>
      <c r="E612" s="218" t="s">
        <v>965</v>
      </c>
      <c r="F612" s="219" t="s">
        <v>966</v>
      </c>
      <c r="G612" s="220" t="s">
        <v>274</v>
      </c>
      <c r="H612" s="221">
        <v>435.96100000000001</v>
      </c>
      <c r="I612" s="222"/>
      <c r="J612" s="223">
        <f>ROUND(I612*H612,2)</f>
        <v>0</v>
      </c>
      <c r="K612" s="219" t="s">
        <v>172</v>
      </c>
      <c r="L612" s="47"/>
      <c r="M612" s="224" t="s">
        <v>32</v>
      </c>
      <c r="N612" s="225" t="s">
        <v>48</v>
      </c>
      <c r="O612" s="87"/>
      <c r="P612" s="226">
        <f>O612*H612</f>
        <v>0</v>
      </c>
      <c r="Q612" s="226">
        <v>0</v>
      </c>
      <c r="R612" s="226">
        <f>Q612*H612</f>
        <v>0</v>
      </c>
      <c r="S612" s="226">
        <v>0</v>
      </c>
      <c r="T612" s="22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28" t="s">
        <v>173</v>
      </c>
      <c r="AT612" s="228" t="s">
        <v>168</v>
      </c>
      <c r="AU612" s="228" t="s">
        <v>86</v>
      </c>
      <c r="AY612" s="19" t="s">
        <v>166</v>
      </c>
      <c r="BE612" s="229">
        <f>IF(N612="základní",J612,0)</f>
        <v>0</v>
      </c>
      <c r="BF612" s="229">
        <f>IF(N612="snížená",J612,0)</f>
        <v>0</v>
      </c>
      <c r="BG612" s="229">
        <f>IF(N612="zákl. přenesená",J612,0)</f>
        <v>0</v>
      </c>
      <c r="BH612" s="229">
        <f>IF(N612="sníž. přenesená",J612,0)</f>
        <v>0</v>
      </c>
      <c r="BI612" s="229">
        <f>IF(N612="nulová",J612,0)</f>
        <v>0</v>
      </c>
      <c r="BJ612" s="19" t="s">
        <v>84</v>
      </c>
      <c r="BK612" s="229">
        <f>ROUND(I612*H612,2)</f>
        <v>0</v>
      </c>
      <c r="BL612" s="19" t="s">
        <v>173</v>
      </c>
      <c r="BM612" s="228" t="s">
        <v>967</v>
      </c>
    </row>
    <row r="613" s="12" customFormat="1" ht="25.92" customHeight="1">
      <c r="A613" s="12"/>
      <c r="B613" s="201"/>
      <c r="C613" s="202"/>
      <c r="D613" s="203" t="s">
        <v>76</v>
      </c>
      <c r="E613" s="204" t="s">
        <v>968</v>
      </c>
      <c r="F613" s="204" t="s">
        <v>969</v>
      </c>
      <c r="G613" s="202"/>
      <c r="H613" s="202"/>
      <c r="I613" s="205"/>
      <c r="J613" s="206">
        <f>BK613</f>
        <v>0</v>
      </c>
      <c r="K613" s="202"/>
      <c r="L613" s="207"/>
      <c r="M613" s="208"/>
      <c r="N613" s="209"/>
      <c r="O613" s="209"/>
      <c r="P613" s="210">
        <f>P614+P637+P650+P653+P665+P678+P693+P743+P747+P809+P820+P834+P845+P859+P864</f>
        <v>0</v>
      </c>
      <c r="Q613" s="209"/>
      <c r="R613" s="210">
        <f>R614+R637+R650+R653+R665+R678+R693+R743+R747+R809+R820+R834+R845+R859+R864</f>
        <v>32.411300859999997</v>
      </c>
      <c r="S613" s="209"/>
      <c r="T613" s="211">
        <f>T614+T637+T650+T653+T665+T678+T693+T743+T747+T809+T820+T834+T845+T859+T864</f>
        <v>39.817277920000009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2" t="s">
        <v>86</v>
      </c>
      <c r="AT613" s="213" t="s">
        <v>76</v>
      </c>
      <c r="AU613" s="213" t="s">
        <v>77</v>
      </c>
      <c r="AY613" s="212" t="s">
        <v>166</v>
      </c>
      <c r="BK613" s="214">
        <f>BK614+BK637+BK650+BK653+BK665+BK678+BK693+BK743+BK747+BK809+BK820+BK834+BK845+BK859+BK864</f>
        <v>0</v>
      </c>
    </row>
    <row r="614" s="12" customFormat="1" ht="22.8" customHeight="1">
      <c r="A614" s="12"/>
      <c r="B614" s="201"/>
      <c r="C614" s="202"/>
      <c r="D614" s="203" t="s">
        <v>76</v>
      </c>
      <c r="E614" s="215" t="s">
        <v>970</v>
      </c>
      <c r="F614" s="215" t="s">
        <v>971</v>
      </c>
      <c r="G614" s="202"/>
      <c r="H614" s="202"/>
      <c r="I614" s="205"/>
      <c r="J614" s="216">
        <f>BK614</f>
        <v>0</v>
      </c>
      <c r="K614" s="202"/>
      <c r="L614" s="207"/>
      <c r="M614" s="208"/>
      <c r="N614" s="209"/>
      <c r="O614" s="209"/>
      <c r="P614" s="210">
        <f>SUM(P615:P636)</f>
        <v>0</v>
      </c>
      <c r="Q614" s="209"/>
      <c r="R614" s="210">
        <f>SUM(R615:R636)</f>
        <v>2.9668049999999995</v>
      </c>
      <c r="S614" s="209"/>
      <c r="T614" s="211">
        <f>SUM(T615:T636)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2" t="s">
        <v>86</v>
      </c>
      <c r="AT614" s="213" t="s">
        <v>76</v>
      </c>
      <c r="AU614" s="213" t="s">
        <v>84</v>
      </c>
      <c r="AY614" s="212" t="s">
        <v>166</v>
      </c>
      <c r="BK614" s="214">
        <f>SUM(BK615:BK636)</f>
        <v>0</v>
      </c>
    </row>
    <row r="615" s="2" customFormat="1" ht="16.5" customHeight="1">
      <c r="A615" s="41"/>
      <c r="B615" s="42"/>
      <c r="C615" s="217" t="s">
        <v>972</v>
      </c>
      <c r="D615" s="217" t="s">
        <v>168</v>
      </c>
      <c r="E615" s="218" t="s">
        <v>973</v>
      </c>
      <c r="F615" s="219" t="s">
        <v>974</v>
      </c>
      <c r="G615" s="220" t="s">
        <v>248</v>
      </c>
      <c r="H615" s="221">
        <v>1</v>
      </c>
      <c r="I615" s="222"/>
      <c r="J615" s="223">
        <f>ROUND(I615*H615,2)</f>
        <v>0</v>
      </c>
      <c r="K615" s="219" t="s">
        <v>32</v>
      </c>
      <c r="L615" s="47"/>
      <c r="M615" s="224" t="s">
        <v>32</v>
      </c>
      <c r="N615" s="225" t="s">
        <v>48</v>
      </c>
      <c r="O615" s="87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28" t="s">
        <v>245</v>
      </c>
      <c r="AT615" s="228" t="s">
        <v>168</v>
      </c>
      <c r="AU615" s="228" t="s">
        <v>86</v>
      </c>
      <c r="AY615" s="19" t="s">
        <v>166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9" t="s">
        <v>84</v>
      </c>
      <c r="BK615" s="229">
        <f>ROUND(I615*H615,2)</f>
        <v>0</v>
      </c>
      <c r="BL615" s="19" t="s">
        <v>245</v>
      </c>
      <c r="BM615" s="228" t="s">
        <v>975</v>
      </c>
    </row>
    <row r="616" s="2" customFormat="1" ht="21.75" customHeight="1">
      <c r="A616" s="41"/>
      <c r="B616" s="42"/>
      <c r="C616" s="217" t="s">
        <v>976</v>
      </c>
      <c r="D616" s="217" t="s">
        <v>168</v>
      </c>
      <c r="E616" s="218" t="s">
        <v>977</v>
      </c>
      <c r="F616" s="219" t="s">
        <v>978</v>
      </c>
      <c r="G616" s="220" t="s">
        <v>171</v>
      </c>
      <c r="H616" s="221">
        <v>334</v>
      </c>
      <c r="I616" s="222"/>
      <c r="J616" s="223">
        <f>ROUND(I616*H616,2)</f>
        <v>0</v>
      </c>
      <c r="K616" s="219" t="s">
        <v>172</v>
      </c>
      <c r="L616" s="47"/>
      <c r="M616" s="224" t="s">
        <v>32</v>
      </c>
      <c r="N616" s="225" t="s">
        <v>48</v>
      </c>
      <c r="O616" s="87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28" t="s">
        <v>245</v>
      </c>
      <c r="AT616" s="228" t="s">
        <v>168</v>
      </c>
      <c r="AU616" s="228" t="s">
        <v>86</v>
      </c>
      <c r="AY616" s="19" t="s">
        <v>166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9" t="s">
        <v>84</v>
      </c>
      <c r="BK616" s="229">
        <f>ROUND(I616*H616,2)</f>
        <v>0</v>
      </c>
      <c r="BL616" s="19" t="s">
        <v>245</v>
      </c>
      <c r="BM616" s="228" t="s">
        <v>979</v>
      </c>
    </row>
    <row r="617" s="13" customFormat="1">
      <c r="A617" s="13"/>
      <c r="B617" s="230"/>
      <c r="C617" s="231"/>
      <c r="D617" s="232" t="s">
        <v>175</v>
      </c>
      <c r="E617" s="233" t="s">
        <v>32</v>
      </c>
      <c r="F617" s="234" t="s">
        <v>980</v>
      </c>
      <c r="G617" s="231"/>
      <c r="H617" s="235">
        <v>334</v>
      </c>
      <c r="I617" s="236"/>
      <c r="J617" s="231"/>
      <c r="K617" s="231"/>
      <c r="L617" s="237"/>
      <c r="M617" s="238"/>
      <c r="N617" s="239"/>
      <c r="O617" s="239"/>
      <c r="P617" s="239"/>
      <c r="Q617" s="239"/>
      <c r="R617" s="239"/>
      <c r="S617" s="239"/>
      <c r="T617" s="24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1" t="s">
        <v>175</v>
      </c>
      <c r="AU617" s="241" t="s">
        <v>86</v>
      </c>
      <c r="AV617" s="13" t="s">
        <v>86</v>
      </c>
      <c r="AW617" s="13" t="s">
        <v>39</v>
      </c>
      <c r="AX617" s="13" t="s">
        <v>84</v>
      </c>
      <c r="AY617" s="241" t="s">
        <v>166</v>
      </c>
    </row>
    <row r="618" s="2" customFormat="1" ht="16.5" customHeight="1">
      <c r="A618" s="41"/>
      <c r="B618" s="42"/>
      <c r="C618" s="263" t="s">
        <v>981</v>
      </c>
      <c r="D618" s="263" t="s">
        <v>267</v>
      </c>
      <c r="E618" s="264" t="s">
        <v>982</v>
      </c>
      <c r="F618" s="265" t="s">
        <v>983</v>
      </c>
      <c r="G618" s="266" t="s">
        <v>274</v>
      </c>
      <c r="H618" s="267">
        <v>0.10000000000000001</v>
      </c>
      <c r="I618" s="268"/>
      <c r="J618" s="269">
        <f>ROUND(I618*H618,2)</f>
        <v>0</v>
      </c>
      <c r="K618" s="265" t="s">
        <v>172</v>
      </c>
      <c r="L618" s="270"/>
      <c r="M618" s="271" t="s">
        <v>32</v>
      </c>
      <c r="N618" s="272" t="s">
        <v>48</v>
      </c>
      <c r="O618" s="87"/>
      <c r="P618" s="226">
        <f>O618*H618</f>
        <v>0</v>
      </c>
      <c r="Q618" s="226">
        <v>1</v>
      </c>
      <c r="R618" s="226">
        <f>Q618*H618</f>
        <v>0.10000000000000001</v>
      </c>
      <c r="S618" s="226">
        <v>0</v>
      </c>
      <c r="T618" s="227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28" t="s">
        <v>332</v>
      </c>
      <c r="AT618" s="228" t="s">
        <v>267</v>
      </c>
      <c r="AU618" s="228" t="s">
        <v>86</v>
      </c>
      <c r="AY618" s="19" t="s">
        <v>166</v>
      </c>
      <c r="BE618" s="229">
        <f>IF(N618="základní",J618,0)</f>
        <v>0</v>
      </c>
      <c r="BF618" s="229">
        <f>IF(N618="snížená",J618,0)</f>
        <v>0</v>
      </c>
      <c r="BG618" s="229">
        <f>IF(N618="zákl. přenesená",J618,0)</f>
        <v>0</v>
      </c>
      <c r="BH618" s="229">
        <f>IF(N618="sníž. přenesená",J618,0)</f>
        <v>0</v>
      </c>
      <c r="BI618" s="229">
        <f>IF(N618="nulová",J618,0)</f>
        <v>0</v>
      </c>
      <c r="BJ618" s="19" t="s">
        <v>84</v>
      </c>
      <c r="BK618" s="229">
        <f>ROUND(I618*H618,2)</f>
        <v>0</v>
      </c>
      <c r="BL618" s="19" t="s">
        <v>245</v>
      </c>
      <c r="BM618" s="228" t="s">
        <v>984</v>
      </c>
    </row>
    <row r="619" s="13" customFormat="1">
      <c r="A619" s="13"/>
      <c r="B619" s="230"/>
      <c r="C619" s="231"/>
      <c r="D619" s="232" t="s">
        <v>175</v>
      </c>
      <c r="E619" s="231"/>
      <c r="F619" s="234" t="s">
        <v>985</v>
      </c>
      <c r="G619" s="231"/>
      <c r="H619" s="235">
        <v>0.10000000000000001</v>
      </c>
      <c r="I619" s="236"/>
      <c r="J619" s="231"/>
      <c r="K619" s="231"/>
      <c r="L619" s="237"/>
      <c r="M619" s="238"/>
      <c r="N619" s="239"/>
      <c r="O619" s="239"/>
      <c r="P619" s="239"/>
      <c r="Q619" s="239"/>
      <c r="R619" s="239"/>
      <c r="S619" s="239"/>
      <c r="T619" s="24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1" t="s">
        <v>175</v>
      </c>
      <c r="AU619" s="241" t="s">
        <v>86</v>
      </c>
      <c r="AV619" s="13" t="s">
        <v>86</v>
      </c>
      <c r="AW619" s="13" t="s">
        <v>4</v>
      </c>
      <c r="AX619" s="13" t="s">
        <v>84</v>
      </c>
      <c r="AY619" s="241" t="s">
        <v>166</v>
      </c>
    </row>
    <row r="620" s="2" customFormat="1" ht="16.5" customHeight="1">
      <c r="A620" s="41"/>
      <c r="B620" s="42"/>
      <c r="C620" s="217" t="s">
        <v>986</v>
      </c>
      <c r="D620" s="217" t="s">
        <v>168</v>
      </c>
      <c r="E620" s="218" t="s">
        <v>987</v>
      </c>
      <c r="F620" s="219" t="s">
        <v>988</v>
      </c>
      <c r="G620" s="220" t="s">
        <v>171</v>
      </c>
      <c r="H620" s="221">
        <v>334</v>
      </c>
      <c r="I620" s="222"/>
      <c r="J620" s="223">
        <f>ROUND(I620*H620,2)</f>
        <v>0</v>
      </c>
      <c r="K620" s="219" t="s">
        <v>172</v>
      </c>
      <c r="L620" s="47"/>
      <c r="M620" s="224" t="s">
        <v>32</v>
      </c>
      <c r="N620" s="225" t="s">
        <v>48</v>
      </c>
      <c r="O620" s="87"/>
      <c r="P620" s="226">
        <f>O620*H620</f>
        <v>0</v>
      </c>
      <c r="Q620" s="226">
        <v>0.00040000000000000002</v>
      </c>
      <c r="R620" s="226">
        <f>Q620*H620</f>
        <v>0.1336</v>
      </c>
      <c r="S620" s="226">
        <v>0</v>
      </c>
      <c r="T620" s="227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8" t="s">
        <v>245</v>
      </c>
      <c r="AT620" s="228" t="s">
        <v>168</v>
      </c>
      <c r="AU620" s="228" t="s">
        <v>86</v>
      </c>
      <c r="AY620" s="19" t="s">
        <v>166</v>
      </c>
      <c r="BE620" s="229">
        <f>IF(N620="základní",J620,0)</f>
        <v>0</v>
      </c>
      <c r="BF620" s="229">
        <f>IF(N620="snížená",J620,0)</f>
        <v>0</v>
      </c>
      <c r="BG620" s="229">
        <f>IF(N620="zákl. přenesená",J620,0)</f>
        <v>0</v>
      </c>
      <c r="BH620" s="229">
        <f>IF(N620="sníž. přenesená",J620,0)</f>
        <v>0</v>
      </c>
      <c r="BI620" s="229">
        <f>IF(N620="nulová",J620,0)</f>
        <v>0</v>
      </c>
      <c r="BJ620" s="19" t="s">
        <v>84</v>
      </c>
      <c r="BK620" s="229">
        <f>ROUND(I620*H620,2)</f>
        <v>0</v>
      </c>
      <c r="BL620" s="19" t="s">
        <v>245</v>
      </c>
      <c r="BM620" s="228" t="s">
        <v>989</v>
      </c>
    </row>
    <row r="621" s="13" customFormat="1">
      <c r="A621" s="13"/>
      <c r="B621" s="230"/>
      <c r="C621" s="231"/>
      <c r="D621" s="232" t="s">
        <v>175</v>
      </c>
      <c r="E621" s="233" t="s">
        <v>32</v>
      </c>
      <c r="F621" s="234" t="s">
        <v>980</v>
      </c>
      <c r="G621" s="231"/>
      <c r="H621" s="235">
        <v>334</v>
      </c>
      <c r="I621" s="236"/>
      <c r="J621" s="231"/>
      <c r="K621" s="231"/>
      <c r="L621" s="237"/>
      <c r="M621" s="238"/>
      <c r="N621" s="239"/>
      <c r="O621" s="239"/>
      <c r="P621" s="239"/>
      <c r="Q621" s="239"/>
      <c r="R621" s="239"/>
      <c r="S621" s="239"/>
      <c r="T621" s="24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1" t="s">
        <v>175</v>
      </c>
      <c r="AU621" s="241" t="s">
        <v>86</v>
      </c>
      <c r="AV621" s="13" t="s">
        <v>86</v>
      </c>
      <c r="AW621" s="13" t="s">
        <v>39</v>
      </c>
      <c r="AX621" s="13" t="s">
        <v>84</v>
      </c>
      <c r="AY621" s="241" t="s">
        <v>166</v>
      </c>
    </row>
    <row r="622" s="2" customFormat="1">
      <c r="A622" s="41"/>
      <c r="B622" s="42"/>
      <c r="C622" s="263" t="s">
        <v>990</v>
      </c>
      <c r="D622" s="263" t="s">
        <v>267</v>
      </c>
      <c r="E622" s="264" t="s">
        <v>991</v>
      </c>
      <c r="F622" s="265" t="s">
        <v>992</v>
      </c>
      <c r="G622" s="266" t="s">
        <v>171</v>
      </c>
      <c r="H622" s="267">
        <v>200.40000000000001</v>
      </c>
      <c r="I622" s="268"/>
      <c r="J622" s="269">
        <f>ROUND(I622*H622,2)</f>
        <v>0</v>
      </c>
      <c r="K622" s="265" t="s">
        <v>172</v>
      </c>
      <c r="L622" s="270"/>
      <c r="M622" s="271" t="s">
        <v>32</v>
      </c>
      <c r="N622" s="272" t="s">
        <v>48</v>
      </c>
      <c r="O622" s="87"/>
      <c r="P622" s="226">
        <f>O622*H622</f>
        <v>0</v>
      </c>
      <c r="Q622" s="226">
        <v>0.0054000000000000003</v>
      </c>
      <c r="R622" s="226">
        <f>Q622*H622</f>
        <v>1.08216</v>
      </c>
      <c r="S622" s="226">
        <v>0</v>
      </c>
      <c r="T622" s="22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8" t="s">
        <v>332</v>
      </c>
      <c r="AT622" s="228" t="s">
        <v>267</v>
      </c>
      <c r="AU622" s="228" t="s">
        <v>86</v>
      </c>
      <c r="AY622" s="19" t="s">
        <v>166</v>
      </c>
      <c r="BE622" s="229">
        <f>IF(N622="základní",J622,0)</f>
        <v>0</v>
      </c>
      <c r="BF622" s="229">
        <f>IF(N622="snížená",J622,0)</f>
        <v>0</v>
      </c>
      <c r="BG622" s="229">
        <f>IF(N622="zákl. přenesená",J622,0)</f>
        <v>0</v>
      </c>
      <c r="BH622" s="229">
        <f>IF(N622="sníž. přenesená",J622,0)</f>
        <v>0</v>
      </c>
      <c r="BI622" s="229">
        <f>IF(N622="nulová",J622,0)</f>
        <v>0</v>
      </c>
      <c r="BJ622" s="19" t="s">
        <v>84</v>
      </c>
      <c r="BK622" s="229">
        <f>ROUND(I622*H622,2)</f>
        <v>0</v>
      </c>
      <c r="BL622" s="19" t="s">
        <v>245</v>
      </c>
      <c r="BM622" s="228" t="s">
        <v>993</v>
      </c>
    </row>
    <row r="623" s="2" customFormat="1">
      <c r="A623" s="41"/>
      <c r="B623" s="42"/>
      <c r="C623" s="43"/>
      <c r="D623" s="232" t="s">
        <v>308</v>
      </c>
      <c r="E623" s="43"/>
      <c r="F623" s="273" t="s">
        <v>994</v>
      </c>
      <c r="G623" s="43"/>
      <c r="H623" s="43"/>
      <c r="I623" s="274"/>
      <c r="J623" s="43"/>
      <c r="K623" s="43"/>
      <c r="L623" s="47"/>
      <c r="M623" s="275"/>
      <c r="N623" s="276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19" t="s">
        <v>308</v>
      </c>
      <c r="AU623" s="19" t="s">
        <v>86</v>
      </c>
    </row>
    <row r="624" s="13" customFormat="1">
      <c r="A624" s="13"/>
      <c r="B624" s="230"/>
      <c r="C624" s="231"/>
      <c r="D624" s="232" t="s">
        <v>175</v>
      </c>
      <c r="E624" s="231"/>
      <c r="F624" s="234" t="s">
        <v>995</v>
      </c>
      <c r="G624" s="231"/>
      <c r="H624" s="235">
        <v>200.40000000000001</v>
      </c>
      <c r="I624" s="236"/>
      <c r="J624" s="231"/>
      <c r="K624" s="231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175</v>
      </c>
      <c r="AU624" s="241" t="s">
        <v>86</v>
      </c>
      <c r="AV624" s="13" t="s">
        <v>86</v>
      </c>
      <c r="AW624" s="13" t="s">
        <v>4</v>
      </c>
      <c r="AX624" s="13" t="s">
        <v>84</v>
      </c>
      <c r="AY624" s="241" t="s">
        <v>166</v>
      </c>
    </row>
    <row r="625" s="2" customFormat="1">
      <c r="A625" s="41"/>
      <c r="B625" s="42"/>
      <c r="C625" s="263" t="s">
        <v>996</v>
      </c>
      <c r="D625" s="263" t="s">
        <v>267</v>
      </c>
      <c r="E625" s="264" t="s">
        <v>997</v>
      </c>
      <c r="F625" s="265" t="s">
        <v>998</v>
      </c>
      <c r="G625" s="266" t="s">
        <v>171</v>
      </c>
      <c r="H625" s="267">
        <v>200.40000000000001</v>
      </c>
      <c r="I625" s="268"/>
      <c r="J625" s="269">
        <f>ROUND(I625*H625,2)</f>
        <v>0</v>
      </c>
      <c r="K625" s="265" t="s">
        <v>172</v>
      </c>
      <c r="L625" s="270"/>
      <c r="M625" s="271" t="s">
        <v>32</v>
      </c>
      <c r="N625" s="272" t="s">
        <v>48</v>
      </c>
      <c r="O625" s="87"/>
      <c r="P625" s="226">
        <f>O625*H625</f>
        <v>0</v>
      </c>
      <c r="Q625" s="226">
        <v>0.0053</v>
      </c>
      <c r="R625" s="226">
        <f>Q625*H625</f>
        <v>1.06212</v>
      </c>
      <c r="S625" s="226">
        <v>0</v>
      </c>
      <c r="T625" s="22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28" t="s">
        <v>332</v>
      </c>
      <c r="AT625" s="228" t="s">
        <v>267</v>
      </c>
      <c r="AU625" s="228" t="s">
        <v>86</v>
      </c>
      <c r="AY625" s="19" t="s">
        <v>166</v>
      </c>
      <c r="BE625" s="229">
        <f>IF(N625="základní",J625,0)</f>
        <v>0</v>
      </c>
      <c r="BF625" s="229">
        <f>IF(N625="snížená",J625,0)</f>
        <v>0</v>
      </c>
      <c r="BG625" s="229">
        <f>IF(N625="zákl. přenesená",J625,0)</f>
        <v>0</v>
      </c>
      <c r="BH625" s="229">
        <f>IF(N625="sníž. přenesená",J625,0)</f>
        <v>0</v>
      </c>
      <c r="BI625" s="229">
        <f>IF(N625="nulová",J625,0)</f>
        <v>0</v>
      </c>
      <c r="BJ625" s="19" t="s">
        <v>84</v>
      </c>
      <c r="BK625" s="229">
        <f>ROUND(I625*H625,2)</f>
        <v>0</v>
      </c>
      <c r="BL625" s="19" t="s">
        <v>245</v>
      </c>
      <c r="BM625" s="228" t="s">
        <v>999</v>
      </c>
    </row>
    <row r="626" s="2" customFormat="1">
      <c r="A626" s="41"/>
      <c r="B626" s="42"/>
      <c r="C626" s="43"/>
      <c r="D626" s="232" t="s">
        <v>308</v>
      </c>
      <c r="E626" s="43"/>
      <c r="F626" s="273" t="s">
        <v>1000</v>
      </c>
      <c r="G626" s="43"/>
      <c r="H626" s="43"/>
      <c r="I626" s="274"/>
      <c r="J626" s="43"/>
      <c r="K626" s="43"/>
      <c r="L626" s="47"/>
      <c r="M626" s="275"/>
      <c r="N626" s="276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19" t="s">
        <v>308</v>
      </c>
      <c r="AU626" s="19" t="s">
        <v>86</v>
      </c>
    </row>
    <row r="627" s="13" customFormat="1">
      <c r="A627" s="13"/>
      <c r="B627" s="230"/>
      <c r="C627" s="231"/>
      <c r="D627" s="232" t="s">
        <v>175</v>
      </c>
      <c r="E627" s="231"/>
      <c r="F627" s="234" t="s">
        <v>995</v>
      </c>
      <c r="G627" s="231"/>
      <c r="H627" s="235">
        <v>200.40000000000001</v>
      </c>
      <c r="I627" s="236"/>
      <c r="J627" s="231"/>
      <c r="K627" s="231"/>
      <c r="L627" s="237"/>
      <c r="M627" s="238"/>
      <c r="N627" s="239"/>
      <c r="O627" s="239"/>
      <c r="P627" s="239"/>
      <c r="Q627" s="239"/>
      <c r="R627" s="239"/>
      <c r="S627" s="239"/>
      <c r="T627" s="24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1" t="s">
        <v>175</v>
      </c>
      <c r="AU627" s="241" t="s">
        <v>86</v>
      </c>
      <c r="AV627" s="13" t="s">
        <v>86</v>
      </c>
      <c r="AW627" s="13" t="s">
        <v>4</v>
      </c>
      <c r="AX627" s="13" t="s">
        <v>84</v>
      </c>
      <c r="AY627" s="241" t="s">
        <v>166</v>
      </c>
    </row>
    <row r="628" s="2" customFormat="1">
      <c r="A628" s="41"/>
      <c r="B628" s="42"/>
      <c r="C628" s="217" t="s">
        <v>1001</v>
      </c>
      <c r="D628" s="217" t="s">
        <v>168</v>
      </c>
      <c r="E628" s="218" t="s">
        <v>1002</v>
      </c>
      <c r="F628" s="219" t="s">
        <v>1003</v>
      </c>
      <c r="G628" s="220" t="s">
        <v>171</v>
      </c>
      <c r="H628" s="221">
        <v>46.5</v>
      </c>
      <c r="I628" s="222"/>
      <c r="J628" s="223">
        <f>ROUND(I628*H628,2)</f>
        <v>0</v>
      </c>
      <c r="K628" s="219" t="s">
        <v>172</v>
      </c>
      <c r="L628" s="47"/>
      <c r="M628" s="224" t="s">
        <v>32</v>
      </c>
      <c r="N628" s="225" t="s">
        <v>48</v>
      </c>
      <c r="O628" s="87"/>
      <c r="P628" s="226">
        <f>O628*H628</f>
        <v>0</v>
      </c>
      <c r="Q628" s="226">
        <v>0</v>
      </c>
      <c r="R628" s="226">
        <f>Q628*H628</f>
        <v>0</v>
      </c>
      <c r="S628" s="226">
        <v>0</v>
      </c>
      <c r="T628" s="22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8" t="s">
        <v>245</v>
      </c>
      <c r="AT628" s="228" t="s">
        <v>168</v>
      </c>
      <c r="AU628" s="228" t="s">
        <v>86</v>
      </c>
      <c r="AY628" s="19" t="s">
        <v>166</v>
      </c>
      <c r="BE628" s="229">
        <f>IF(N628="základní",J628,0)</f>
        <v>0</v>
      </c>
      <c r="BF628" s="229">
        <f>IF(N628="snížená",J628,0)</f>
        <v>0</v>
      </c>
      <c r="BG628" s="229">
        <f>IF(N628="zákl. přenesená",J628,0)</f>
        <v>0</v>
      </c>
      <c r="BH628" s="229">
        <f>IF(N628="sníž. přenesená",J628,0)</f>
        <v>0</v>
      </c>
      <c r="BI628" s="229">
        <f>IF(N628="nulová",J628,0)</f>
        <v>0</v>
      </c>
      <c r="BJ628" s="19" t="s">
        <v>84</v>
      </c>
      <c r="BK628" s="229">
        <f>ROUND(I628*H628,2)</f>
        <v>0</v>
      </c>
      <c r="BL628" s="19" t="s">
        <v>245</v>
      </c>
      <c r="BM628" s="228" t="s">
        <v>1004</v>
      </c>
    </row>
    <row r="629" s="15" customFormat="1">
      <c r="A629" s="15"/>
      <c r="B629" s="253"/>
      <c r="C629" s="254"/>
      <c r="D629" s="232" t="s">
        <v>175</v>
      </c>
      <c r="E629" s="255" t="s">
        <v>32</v>
      </c>
      <c r="F629" s="256" t="s">
        <v>1005</v>
      </c>
      <c r="G629" s="254"/>
      <c r="H629" s="255" t="s">
        <v>32</v>
      </c>
      <c r="I629" s="257"/>
      <c r="J629" s="254"/>
      <c r="K629" s="254"/>
      <c r="L629" s="258"/>
      <c r="M629" s="259"/>
      <c r="N629" s="260"/>
      <c r="O629" s="260"/>
      <c r="P629" s="260"/>
      <c r="Q629" s="260"/>
      <c r="R629" s="260"/>
      <c r="S629" s="260"/>
      <c r="T629" s="261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2" t="s">
        <v>175</v>
      </c>
      <c r="AU629" s="262" t="s">
        <v>86</v>
      </c>
      <c r="AV629" s="15" t="s">
        <v>84</v>
      </c>
      <c r="AW629" s="15" t="s">
        <v>39</v>
      </c>
      <c r="AX629" s="15" t="s">
        <v>77</v>
      </c>
      <c r="AY629" s="262" t="s">
        <v>166</v>
      </c>
    </row>
    <row r="630" s="13" customFormat="1">
      <c r="A630" s="13"/>
      <c r="B630" s="230"/>
      <c r="C630" s="231"/>
      <c r="D630" s="232" t="s">
        <v>175</v>
      </c>
      <c r="E630" s="233" t="s">
        <v>32</v>
      </c>
      <c r="F630" s="234" t="s">
        <v>1006</v>
      </c>
      <c r="G630" s="231"/>
      <c r="H630" s="235">
        <v>46.5</v>
      </c>
      <c r="I630" s="236"/>
      <c r="J630" s="231"/>
      <c r="K630" s="231"/>
      <c r="L630" s="237"/>
      <c r="M630" s="238"/>
      <c r="N630" s="239"/>
      <c r="O630" s="239"/>
      <c r="P630" s="239"/>
      <c r="Q630" s="239"/>
      <c r="R630" s="239"/>
      <c r="S630" s="239"/>
      <c r="T630" s="24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1" t="s">
        <v>175</v>
      </c>
      <c r="AU630" s="241" t="s">
        <v>86</v>
      </c>
      <c r="AV630" s="13" t="s">
        <v>86</v>
      </c>
      <c r="AW630" s="13" t="s">
        <v>39</v>
      </c>
      <c r="AX630" s="13" t="s">
        <v>84</v>
      </c>
      <c r="AY630" s="241" t="s">
        <v>166</v>
      </c>
    </row>
    <row r="631" s="2" customFormat="1" ht="16.5" customHeight="1">
      <c r="A631" s="41"/>
      <c r="B631" s="42"/>
      <c r="C631" s="263" t="s">
        <v>1007</v>
      </c>
      <c r="D631" s="263" t="s">
        <v>267</v>
      </c>
      <c r="E631" s="264" t="s">
        <v>1008</v>
      </c>
      <c r="F631" s="265" t="s">
        <v>1009</v>
      </c>
      <c r="G631" s="266" t="s">
        <v>1010</v>
      </c>
      <c r="H631" s="267">
        <v>104.625</v>
      </c>
      <c r="I631" s="268"/>
      <c r="J631" s="269">
        <f>ROUND(I631*H631,2)</f>
        <v>0</v>
      </c>
      <c r="K631" s="265" t="s">
        <v>172</v>
      </c>
      <c r="L631" s="270"/>
      <c r="M631" s="271" t="s">
        <v>32</v>
      </c>
      <c r="N631" s="272" t="s">
        <v>48</v>
      </c>
      <c r="O631" s="87"/>
      <c r="P631" s="226">
        <f>O631*H631</f>
        <v>0</v>
      </c>
      <c r="Q631" s="226">
        <v>0.001</v>
      </c>
      <c r="R631" s="226">
        <f>Q631*H631</f>
        <v>0.104625</v>
      </c>
      <c r="S631" s="226">
        <v>0</v>
      </c>
      <c r="T631" s="227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28" t="s">
        <v>332</v>
      </c>
      <c r="AT631" s="228" t="s">
        <v>267</v>
      </c>
      <c r="AU631" s="228" t="s">
        <v>86</v>
      </c>
      <c r="AY631" s="19" t="s">
        <v>166</v>
      </c>
      <c r="BE631" s="229">
        <f>IF(N631="základní",J631,0)</f>
        <v>0</v>
      </c>
      <c r="BF631" s="229">
        <f>IF(N631="snížená",J631,0)</f>
        <v>0</v>
      </c>
      <c r="BG631" s="229">
        <f>IF(N631="zákl. přenesená",J631,0)</f>
        <v>0</v>
      </c>
      <c r="BH631" s="229">
        <f>IF(N631="sníž. přenesená",J631,0)</f>
        <v>0</v>
      </c>
      <c r="BI631" s="229">
        <f>IF(N631="nulová",J631,0)</f>
        <v>0</v>
      </c>
      <c r="BJ631" s="19" t="s">
        <v>84</v>
      </c>
      <c r="BK631" s="229">
        <f>ROUND(I631*H631,2)</f>
        <v>0</v>
      </c>
      <c r="BL631" s="19" t="s">
        <v>245</v>
      </c>
      <c r="BM631" s="228" t="s">
        <v>1011</v>
      </c>
    </row>
    <row r="632" s="13" customFormat="1">
      <c r="A632" s="13"/>
      <c r="B632" s="230"/>
      <c r="C632" s="231"/>
      <c r="D632" s="232" t="s">
        <v>175</v>
      </c>
      <c r="E632" s="231"/>
      <c r="F632" s="234" t="s">
        <v>1012</v>
      </c>
      <c r="G632" s="231"/>
      <c r="H632" s="235">
        <v>104.625</v>
      </c>
      <c r="I632" s="236"/>
      <c r="J632" s="231"/>
      <c r="K632" s="231"/>
      <c r="L632" s="237"/>
      <c r="M632" s="238"/>
      <c r="N632" s="239"/>
      <c r="O632" s="239"/>
      <c r="P632" s="239"/>
      <c r="Q632" s="239"/>
      <c r="R632" s="239"/>
      <c r="S632" s="239"/>
      <c r="T632" s="24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1" t="s">
        <v>175</v>
      </c>
      <c r="AU632" s="241" t="s">
        <v>86</v>
      </c>
      <c r="AV632" s="13" t="s">
        <v>86</v>
      </c>
      <c r="AW632" s="13" t="s">
        <v>4</v>
      </c>
      <c r="AX632" s="13" t="s">
        <v>84</v>
      </c>
      <c r="AY632" s="241" t="s">
        <v>166</v>
      </c>
    </row>
    <row r="633" s="2" customFormat="1" ht="21.75" customHeight="1">
      <c r="A633" s="41"/>
      <c r="B633" s="42"/>
      <c r="C633" s="217" t="s">
        <v>1013</v>
      </c>
      <c r="D633" s="217" t="s">
        <v>168</v>
      </c>
      <c r="E633" s="218" t="s">
        <v>1014</v>
      </c>
      <c r="F633" s="219" t="s">
        <v>1015</v>
      </c>
      <c r="G633" s="220" t="s">
        <v>182</v>
      </c>
      <c r="H633" s="221">
        <v>167</v>
      </c>
      <c r="I633" s="222"/>
      <c r="J633" s="223">
        <f>ROUND(I633*H633,2)</f>
        <v>0</v>
      </c>
      <c r="K633" s="219" t="s">
        <v>172</v>
      </c>
      <c r="L633" s="47"/>
      <c r="M633" s="224" t="s">
        <v>32</v>
      </c>
      <c r="N633" s="225" t="s">
        <v>48</v>
      </c>
      <c r="O633" s="87"/>
      <c r="P633" s="226">
        <f>O633*H633</f>
        <v>0</v>
      </c>
      <c r="Q633" s="226">
        <v>0.00020000000000000001</v>
      </c>
      <c r="R633" s="226">
        <f>Q633*H633</f>
        <v>0.033399999999999999</v>
      </c>
      <c r="S633" s="226">
        <v>0</v>
      </c>
      <c r="T633" s="227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8" t="s">
        <v>245</v>
      </c>
      <c r="AT633" s="228" t="s">
        <v>168</v>
      </c>
      <c r="AU633" s="228" t="s">
        <v>86</v>
      </c>
      <c r="AY633" s="19" t="s">
        <v>166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9" t="s">
        <v>84</v>
      </c>
      <c r="BK633" s="229">
        <f>ROUND(I633*H633,2)</f>
        <v>0</v>
      </c>
      <c r="BL633" s="19" t="s">
        <v>245</v>
      </c>
      <c r="BM633" s="228" t="s">
        <v>1016</v>
      </c>
    </row>
    <row r="634" s="2" customFormat="1">
      <c r="A634" s="41"/>
      <c r="B634" s="42"/>
      <c r="C634" s="263" t="s">
        <v>1017</v>
      </c>
      <c r="D634" s="263" t="s">
        <v>267</v>
      </c>
      <c r="E634" s="264" t="s">
        <v>991</v>
      </c>
      <c r="F634" s="265" t="s">
        <v>992</v>
      </c>
      <c r="G634" s="266" t="s">
        <v>171</v>
      </c>
      <c r="H634" s="267">
        <v>83.5</v>
      </c>
      <c r="I634" s="268"/>
      <c r="J634" s="269">
        <f>ROUND(I634*H634,2)</f>
        <v>0</v>
      </c>
      <c r="K634" s="265" t="s">
        <v>172</v>
      </c>
      <c r="L634" s="270"/>
      <c r="M634" s="271" t="s">
        <v>32</v>
      </c>
      <c r="N634" s="272" t="s">
        <v>48</v>
      </c>
      <c r="O634" s="87"/>
      <c r="P634" s="226">
        <f>O634*H634</f>
        <v>0</v>
      </c>
      <c r="Q634" s="226">
        <v>0.0054000000000000003</v>
      </c>
      <c r="R634" s="226">
        <f>Q634*H634</f>
        <v>0.45090000000000002</v>
      </c>
      <c r="S634" s="226">
        <v>0</v>
      </c>
      <c r="T634" s="227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28" t="s">
        <v>332</v>
      </c>
      <c r="AT634" s="228" t="s">
        <v>267</v>
      </c>
      <c r="AU634" s="228" t="s">
        <v>86</v>
      </c>
      <c r="AY634" s="19" t="s">
        <v>166</v>
      </c>
      <c r="BE634" s="229">
        <f>IF(N634="základní",J634,0)</f>
        <v>0</v>
      </c>
      <c r="BF634" s="229">
        <f>IF(N634="snížená",J634,0)</f>
        <v>0</v>
      </c>
      <c r="BG634" s="229">
        <f>IF(N634="zákl. přenesená",J634,0)</f>
        <v>0</v>
      </c>
      <c r="BH634" s="229">
        <f>IF(N634="sníž. přenesená",J634,0)</f>
        <v>0</v>
      </c>
      <c r="BI634" s="229">
        <f>IF(N634="nulová",J634,0)</f>
        <v>0</v>
      </c>
      <c r="BJ634" s="19" t="s">
        <v>84</v>
      </c>
      <c r="BK634" s="229">
        <f>ROUND(I634*H634,2)</f>
        <v>0</v>
      </c>
      <c r="BL634" s="19" t="s">
        <v>245</v>
      </c>
      <c r="BM634" s="228" t="s">
        <v>1018</v>
      </c>
    </row>
    <row r="635" s="13" customFormat="1">
      <c r="A635" s="13"/>
      <c r="B635" s="230"/>
      <c r="C635" s="231"/>
      <c r="D635" s="232" t="s">
        <v>175</v>
      </c>
      <c r="E635" s="233" t="s">
        <v>32</v>
      </c>
      <c r="F635" s="234" t="s">
        <v>1019</v>
      </c>
      <c r="G635" s="231"/>
      <c r="H635" s="235">
        <v>83.5</v>
      </c>
      <c r="I635" s="236"/>
      <c r="J635" s="231"/>
      <c r="K635" s="231"/>
      <c r="L635" s="237"/>
      <c r="M635" s="238"/>
      <c r="N635" s="239"/>
      <c r="O635" s="239"/>
      <c r="P635" s="239"/>
      <c r="Q635" s="239"/>
      <c r="R635" s="239"/>
      <c r="S635" s="239"/>
      <c r="T635" s="24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1" t="s">
        <v>175</v>
      </c>
      <c r="AU635" s="241" t="s">
        <v>86</v>
      </c>
      <c r="AV635" s="13" t="s">
        <v>86</v>
      </c>
      <c r="AW635" s="13" t="s">
        <v>39</v>
      </c>
      <c r="AX635" s="13" t="s">
        <v>84</v>
      </c>
      <c r="AY635" s="241" t="s">
        <v>166</v>
      </c>
    </row>
    <row r="636" s="2" customFormat="1">
      <c r="A636" s="41"/>
      <c r="B636" s="42"/>
      <c r="C636" s="217" t="s">
        <v>1020</v>
      </c>
      <c r="D636" s="217" t="s">
        <v>168</v>
      </c>
      <c r="E636" s="218" t="s">
        <v>1021</v>
      </c>
      <c r="F636" s="219" t="s">
        <v>1022</v>
      </c>
      <c r="G636" s="220" t="s">
        <v>274</v>
      </c>
      <c r="H636" s="221">
        <v>2.9670000000000001</v>
      </c>
      <c r="I636" s="222"/>
      <c r="J636" s="223">
        <f>ROUND(I636*H636,2)</f>
        <v>0</v>
      </c>
      <c r="K636" s="219" t="s">
        <v>172</v>
      </c>
      <c r="L636" s="47"/>
      <c r="M636" s="224" t="s">
        <v>32</v>
      </c>
      <c r="N636" s="225" t="s">
        <v>48</v>
      </c>
      <c r="O636" s="87"/>
      <c r="P636" s="226">
        <f>O636*H636</f>
        <v>0</v>
      </c>
      <c r="Q636" s="226">
        <v>0</v>
      </c>
      <c r="R636" s="226">
        <f>Q636*H636</f>
        <v>0</v>
      </c>
      <c r="S636" s="226">
        <v>0</v>
      </c>
      <c r="T636" s="227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8" t="s">
        <v>245</v>
      </c>
      <c r="AT636" s="228" t="s">
        <v>168</v>
      </c>
      <c r="AU636" s="228" t="s">
        <v>86</v>
      </c>
      <c r="AY636" s="19" t="s">
        <v>166</v>
      </c>
      <c r="BE636" s="229">
        <f>IF(N636="základní",J636,0)</f>
        <v>0</v>
      </c>
      <c r="BF636" s="229">
        <f>IF(N636="snížená",J636,0)</f>
        <v>0</v>
      </c>
      <c r="BG636" s="229">
        <f>IF(N636="zákl. přenesená",J636,0)</f>
        <v>0</v>
      </c>
      <c r="BH636" s="229">
        <f>IF(N636="sníž. přenesená",J636,0)</f>
        <v>0</v>
      </c>
      <c r="BI636" s="229">
        <f>IF(N636="nulová",J636,0)</f>
        <v>0</v>
      </c>
      <c r="BJ636" s="19" t="s">
        <v>84</v>
      </c>
      <c r="BK636" s="229">
        <f>ROUND(I636*H636,2)</f>
        <v>0</v>
      </c>
      <c r="BL636" s="19" t="s">
        <v>245</v>
      </c>
      <c r="BM636" s="228" t="s">
        <v>1023</v>
      </c>
    </row>
    <row r="637" s="12" customFormat="1" ht="22.8" customHeight="1">
      <c r="A637" s="12"/>
      <c r="B637" s="201"/>
      <c r="C637" s="202"/>
      <c r="D637" s="203" t="s">
        <v>76</v>
      </c>
      <c r="E637" s="215" t="s">
        <v>1024</v>
      </c>
      <c r="F637" s="215" t="s">
        <v>1025</v>
      </c>
      <c r="G637" s="202"/>
      <c r="H637" s="202"/>
      <c r="I637" s="205"/>
      <c r="J637" s="216">
        <f>BK637</f>
        <v>0</v>
      </c>
      <c r="K637" s="202"/>
      <c r="L637" s="207"/>
      <c r="M637" s="208"/>
      <c r="N637" s="209"/>
      <c r="O637" s="209"/>
      <c r="P637" s="210">
        <f>SUM(P638:P649)</f>
        <v>0</v>
      </c>
      <c r="Q637" s="209"/>
      <c r="R637" s="210">
        <f>SUM(R638:R649)</f>
        <v>1.5321389999999999</v>
      </c>
      <c r="S637" s="209"/>
      <c r="T637" s="211">
        <f>SUM(T638:T649)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12" t="s">
        <v>86</v>
      </c>
      <c r="AT637" s="213" t="s">
        <v>76</v>
      </c>
      <c r="AU637" s="213" t="s">
        <v>84</v>
      </c>
      <c r="AY637" s="212" t="s">
        <v>166</v>
      </c>
      <c r="BK637" s="214">
        <f>SUM(BK638:BK649)</f>
        <v>0</v>
      </c>
    </row>
    <row r="638" s="2" customFormat="1">
      <c r="A638" s="41"/>
      <c r="B638" s="42"/>
      <c r="C638" s="217" t="s">
        <v>1026</v>
      </c>
      <c r="D638" s="217" t="s">
        <v>168</v>
      </c>
      <c r="E638" s="218" t="s">
        <v>1027</v>
      </c>
      <c r="F638" s="219" t="s">
        <v>1028</v>
      </c>
      <c r="G638" s="220" t="s">
        <v>171</v>
      </c>
      <c r="H638" s="221">
        <v>166.91999999999999</v>
      </c>
      <c r="I638" s="222"/>
      <c r="J638" s="223">
        <f>ROUND(I638*H638,2)</f>
        <v>0</v>
      </c>
      <c r="K638" s="219" t="s">
        <v>172</v>
      </c>
      <c r="L638" s="47"/>
      <c r="M638" s="224" t="s">
        <v>32</v>
      </c>
      <c r="N638" s="225" t="s">
        <v>48</v>
      </c>
      <c r="O638" s="87"/>
      <c r="P638" s="226">
        <f>O638*H638</f>
        <v>0</v>
      </c>
      <c r="Q638" s="226">
        <v>0.0060000000000000001</v>
      </c>
      <c r="R638" s="226">
        <f>Q638*H638</f>
        <v>1.00152</v>
      </c>
      <c r="S638" s="226">
        <v>0</v>
      </c>
      <c r="T638" s="227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28" t="s">
        <v>245</v>
      </c>
      <c r="AT638" s="228" t="s">
        <v>168</v>
      </c>
      <c r="AU638" s="228" t="s">
        <v>86</v>
      </c>
      <c r="AY638" s="19" t="s">
        <v>166</v>
      </c>
      <c r="BE638" s="229">
        <f>IF(N638="základní",J638,0)</f>
        <v>0</v>
      </c>
      <c r="BF638" s="229">
        <f>IF(N638="snížená",J638,0)</f>
        <v>0</v>
      </c>
      <c r="BG638" s="229">
        <f>IF(N638="zákl. přenesená",J638,0)</f>
        <v>0</v>
      </c>
      <c r="BH638" s="229">
        <f>IF(N638="sníž. přenesená",J638,0)</f>
        <v>0</v>
      </c>
      <c r="BI638" s="229">
        <f>IF(N638="nulová",J638,0)</f>
        <v>0</v>
      </c>
      <c r="BJ638" s="19" t="s">
        <v>84</v>
      </c>
      <c r="BK638" s="229">
        <f>ROUND(I638*H638,2)</f>
        <v>0</v>
      </c>
      <c r="BL638" s="19" t="s">
        <v>245</v>
      </c>
      <c r="BM638" s="228" t="s">
        <v>1029</v>
      </c>
    </row>
    <row r="639" s="15" customFormat="1">
      <c r="A639" s="15"/>
      <c r="B639" s="253"/>
      <c r="C639" s="254"/>
      <c r="D639" s="232" t="s">
        <v>175</v>
      </c>
      <c r="E639" s="255" t="s">
        <v>32</v>
      </c>
      <c r="F639" s="256" t="s">
        <v>462</v>
      </c>
      <c r="G639" s="254"/>
      <c r="H639" s="255" t="s">
        <v>32</v>
      </c>
      <c r="I639" s="257"/>
      <c r="J639" s="254"/>
      <c r="K639" s="254"/>
      <c r="L639" s="258"/>
      <c r="M639" s="259"/>
      <c r="N639" s="260"/>
      <c r="O639" s="260"/>
      <c r="P639" s="260"/>
      <c r="Q639" s="260"/>
      <c r="R639" s="260"/>
      <c r="S639" s="260"/>
      <c r="T639" s="261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2" t="s">
        <v>175</v>
      </c>
      <c r="AU639" s="262" t="s">
        <v>86</v>
      </c>
      <c r="AV639" s="15" t="s">
        <v>84</v>
      </c>
      <c r="AW639" s="15" t="s">
        <v>39</v>
      </c>
      <c r="AX639" s="15" t="s">
        <v>77</v>
      </c>
      <c r="AY639" s="262" t="s">
        <v>166</v>
      </c>
    </row>
    <row r="640" s="13" customFormat="1">
      <c r="A640" s="13"/>
      <c r="B640" s="230"/>
      <c r="C640" s="231"/>
      <c r="D640" s="232" t="s">
        <v>175</v>
      </c>
      <c r="E640" s="233" t="s">
        <v>32</v>
      </c>
      <c r="F640" s="234" t="s">
        <v>463</v>
      </c>
      <c r="G640" s="231"/>
      <c r="H640" s="235">
        <v>166.91999999999999</v>
      </c>
      <c r="I640" s="236"/>
      <c r="J640" s="231"/>
      <c r="K640" s="231"/>
      <c r="L640" s="237"/>
      <c r="M640" s="238"/>
      <c r="N640" s="239"/>
      <c r="O640" s="239"/>
      <c r="P640" s="239"/>
      <c r="Q640" s="239"/>
      <c r="R640" s="239"/>
      <c r="S640" s="239"/>
      <c r="T640" s="24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1" t="s">
        <v>175</v>
      </c>
      <c r="AU640" s="241" t="s">
        <v>86</v>
      </c>
      <c r="AV640" s="13" t="s">
        <v>86</v>
      </c>
      <c r="AW640" s="13" t="s">
        <v>39</v>
      </c>
      <c r="AX640" s="13" t="s">
        <v>84</v>
      </c>
      <c r="AY640" s="241" t="s">
        <v>166</v>
      </c>
    </row>
    <row r="641" s="2" customFormat="1" ht="16.5" customHeight="1">
      <c r="A641" s="41"/>
      <c r="B641" s="42"/>
      <c r="C641" s="263" t="s">
        <v>1030</v>
      </c>
      <c r="D641" s="263" t="s">
        <v>267</v>
      </c>
      <c r="E641" s="264" t="s">
        <v>1031</v>
      </c>
      <c r="F641" s="265" t="s">
        <v>1032</v>
      </c>
      <c r="G641" s="266" t="s">
        <v>171</v>
      </c>
      <c r="H641" s="267">
        <v>170.25800000000001</v>
      </c>
      <c r="I641" s="268"/>
      <c r="J641" s="269">
        <f>ROUND(I641*H641,2)</f>
        <v>0</v>
      </c>
      <c r="K641" s="265" t="s">
        <v>172</v>
      </c>
      <c r="L641" s="270"/>
      <c r="M641" s="271" t="s">
        <v>32</v>
      </c>
      <c r="N641" s="272" t="s">
        <v>48</v>
      </c>
      <c r="O641" s="87"/>
      <c r="P641" s="226">
        <f>O641*H641</f>
        <v>0</v>
      </c>
      <c r="Q641" s="226">
        <v>0.0030000000000000001</v>
      </c>
      <c r="R641" s="226">
        <f>Q641*H641</f>
        <v>0.51077400000000006</v>
      </c>
      <c r="S641" s="226">
        <v>0</v>
      </c>
      <c r="T641" s="22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8" t="s">
        <v>332</v>
      </c>
      <c r="AT641" s="228" t="s">
        <v>267</v>
      </c>
      <c r="AU641" s="228" t="s">
        <v>86</v>
      </c>
      <c r="AY641" s="19" t="s">
        <v>166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19" t="s">
        <v>84</v>
      </c>
      <c r="BK641" s="229">
        <f>ROUND(I641*H641,2)</f>
        <v>0</v>
      </c>
      <c r="BL641" s="19" t="s">
        <v>245</v>
      </c>
      <c r="BM641" s="228" t="s">
        <v>1033</v>
      </c>
    </row>
    <row r="642" s="15" customFormat="1">
      <c r="A642" s="15"/>
      <c r="B642" s="253"/>
      <c r="C642" s="254"/>
      <c r="D642" s="232" t="s">
        <v>175</v>
      </c>
      <c r="E642" s="255" t="s">
        <v>32</v>
      </c>
      <c r="F642" s="256" t="s">
        <v>462</v>
      </c>
      <c r="G642" s="254"/>
      <c r="H642" s="255" t="s">
        <v>32</v>
      </c>
      <c r="I642" s="257"/>
      <c r="J642" s="254"/>
      <c r="K642" s="254"/>
      <c r="L642" s="258"/>
      <c r="M642" s="259"/>
      <c r="N642" s="260"/>
      <c r="O642" s="260"/>
      <c r="P642" s="260"/>
      <c r="Q642" s="260"/>
      <c r="R642" s="260"/>
      <c r="S642" s="260"/>
      <c r="T642" s="261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2" t="s">
        <v>175</v>
      </c>
      <c r="AU642" s="262" t="s">
        <v>86</v>
      </c>
      <c r="AV642" s="15" t="s">
        <v>84</v>
      </c>
      <c r="AW642" s="15" t="s">
        <v>39</v>
      </c>
      <c r="AX642" s="15" t="s">
        <v>77</v>
      </c>
      <c r="AY642" s="262" t="s">
        <v>166</v>
      </c>
    </row>
    <row r="643" s="13" customFormat="1">
      <c r="A643" s="13"/>
      <c r="B643" s="230"/>
      <c r="C643" s="231"/>
      <c r="D643" s="232" t="s">
        <v>175</v>
      </c>
      <c r="E643" s="233" t="s">
        <v>32</v>
      </c>
      <c r="F643" s="234" t="s">
        <v>463</v>
      </c>
      <c r="G643" s="231"/>
      <c r="H643" s="235">
        <v>166.91999999999999</v>
      </c>
      <c r="I643" s="236"/>
      <c r="J643" s="231"/>
      <c r="K643" s="231"/>
      <c r="L643" s="237"/>
      <c r="M643" s="238"/>
      <c r="N643" s="239"/>
      <c r="O643" s="239"/>
      <c r="P643" s="239"/>
      <c r="Q643" s="239"/>
      <c r="R643" s="239"/>
      <c r="S643" s="239"/>
      <c r="T643" s="24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1" t="s">
        <v>175</v>
      </c>
      <c r="AU643" s="241" t="s">
        <v>86</v>
      </c>
      <c r="AV643" s="13" t="s">
        <v>86</v>
      </c>
      <c r="AW643" s="13" t="s">
        <v>39</v>
      </c>
      <c r="AX643" s="13" t="s">
        <v>84</v>
      </c>
      <c r="AY643" s="241" t="s">
        <v>166</v>
      </c>
    </row>
    <row r="644" s="13" customFormat="1">
      <c r="A644" s="13"/>
      <c r="B644" s="230"/>
      <c r="C644" s="231"/>
      <c r="D644" s="232" t="s">
        <v>175</v>
      </c>
      <c r="E644" s="231"/>
      <c r="F644" s="234" t="s">
        <v>1034</v>
      </c>
      <c r="G644" s="231"/>
      <c r="H644" s="235">
        <v>170.25800000000001</v>
      </c>
      <c r="I644" s="236"/>
      <c r="J644" s="231"/>
      <c r="K644" s="231"/>
      <c r="L644" s="237"/>
      <c r="M644" s="238"/>
      <c r="N644" s="239"/>
      <c r="O644" s="239"/>
      <c r="P644" s="239"/>
      <c r="Q644" s="239"/>
      <c r="R644" s="239"/>
      <c r="S644" s="239"/>
      <c r="T644" s="24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1" t="s">
        <v>175</v>
      </c>
      <c r="AU644" s="241" t="s">
        <v>86</v>
      </c>
      <c r="AV644" s="13" t="s">
        <v>86</v>
      </c>
      <c r="AW644" s="13" t="s">
        <v>4</v>
      </c>
      <c r="AX644" s="13" t="s">
        <v>84</v>
      </c>
      <c r="AY644" s="241" t="s">
        <v>166</v>
      </c>
    </row>
    <row r="645" s="2" customFormat="1">
      <c r="A645" s="41"/>
      <c r="B645" s="42"/>
      <c r="C645" s="217" t="s">
        <v>1035</v>
      </c>
      <c r="D645" s="217" t="s">
        <v>168</v>
      </c>
      <c r="E645" s="218" t="s">
        <v>1036</v>
      </c>
      <c r="F645" s="219" t="s">
        <v>1037</v>
      </c>
      <c r="G645" s="220" t="s">
        <v>171</v>
      </c>
      <c r="H645" s="221">
        <v>12.6</v>
      </c>
      <c r="I645" s="222"/>
      <c r="J645" s="223">
        <f>ROUND(I645*H645,2)</f>
        <v>0</v>
      </c>
      <c r="K645" s="219" t="s">
        <v>172</v>
      </c>
      <c r="L645" s="47"/>
      <c r="M645" s="224" t="s">
        <v>32</v>
      </c>
      <c r="N645" s="225" t="s">
        <v>48</v>
      </c>
      <c r="O645" s="87"/>
      <c r="P645" s="226">
        <f>O645*H645</f>
        <v>0</v>
      </c>
      <c r="Q645" s="226">
        <v>0</v>
      </c>
      <c r="R645" s="226">
        <f>Q645*H645</f>
        <v>0</v>
      </c>
      <c r="S645" s="226">
        <v>0</v>
      </c>
      <c r="T645" s="22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8" t="s">
        <v>245</v>
      </c>
      <c r="AT645" s="228" t="s">
        <v>168</v>
      </c>
      <c r="AU645" s="228" t="s">
        <v>86</v>
      </c>
      <c r="AY645" s="19" t="s">
        <v>166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19" t="s">
        <v>84</v>
      </c>
      <c r="BK645" s="229">
        <f>ROUND(I645*H645,2)</f>
        <v>0</v>
      </c>
      <c r="BL645" s="19" t="s">
        <v>245</v>
      </c>
      <c r="BM645" s="228" t="s">
        <v>1038</v>
      </c>
    </row>
    <row r="646" s="13" customFormat="1">
      <c r="A646" s="13"/>
      <c r="B646" s="230"/>
      <c r="C646" s="231"/>
      <c r="D646" s="232" t="s">
        <v>175</v>
      </c>
      <c r="E646" s="233" t="s">
        <v>32</v>
      </c>
      <c r="F646" s="234" t="s">
        <v>1039</v>
      </c>
      <c r="G646" s="231"/>
      <c r="H646" s="235">
        <v>12.6</v>
      </c>
      <c r="I646" s="236"/>
      <c r="J646" s="231"/>
      <c r="K646" s="231"/>
      <c r="L646" s="237"/>
      <c r="M646" s="238"/>
      <c r="N646" s="239"/>
      <c r="O646" s="239"/>
      <c r="P646" s="239"/>
      <c r="Q646" s="239"/>
      <c r="R646" s="239"/>
      <c r="S646" s="239"/>
      <c r="T646" s="24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1" t="s">
        <v>175</v>
      </c>
      <c r="AU646" s="241" t="s">
        <v>86</v>
      </c>
      <c r="AV646" s="13" t="s">
        <v>86</v>
      </c>
      <c r="AW646" s="13" t="s">
        <v>39</v>
      </c>
      <c r="AX646" s="13" t="s">
        <v>84</v>
      </c>
      <c r="AY646" s="241" t="s">
        <v>166</v>
      </c>
    </row>
    <row r="647" s="2" customFormat="1" ht="16.5" customHeight="1">
      <c r="A647" s="41"/>
      <c r="B647" s="42"/>
      <c r="C647" s="263" t="s">
        <v>1040</v>
      </c>
      <c r="D647" s="263" t="s">
        <v>267</v>
      </c>
      <c r="E647" s="264" t="s">
        <v>1041</v>
      </c>
      <c r="F647" s="265" t="s">
        <v>1042</v>
      </c>
      <c r="G647" s="266" t="s">
        <v>171</v>
      </c>
      <c r="H647" s="267">
        <v>13.23</v>
      </c>
      <c r="I647" s="268"/>
      <c r="J647" s="269">
        <f>ROUND(I647*H647,2)</f>
        <v>0</v>
      </c>
      <c r="K647" s="265" t="s">
        <v>172</v>
      </c>
      <c r="L647" s="270"/>
      <c r="M647" s="271" t="s">
        <v>32</v>
      </c>
      <c r="N647" s="272" t="s">
        <v>48</v>
      </c>
      <c r="O647" s="87"/>
      <c r="P647" s="226">
        <f>O647*H647</f>
        <v>0</v>
      </c>
      <c r="Q647" s="226">
        <v>0.0015</v>
      </c>
      <c r="R647" s="226">
        <f>Q647*H647</f>
        <v>0.019845000000000002</v>
      </c>
      <c r="S647" s="226">
        <v>0</v>
      </c>
      <c r="T647" s="227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8" t="s">
        <v>332</v>
      </c>
      <c r="AT647" s="228" t="s">
        <v>267</v>
      </c>
      <c r="AU647" s="228" t="s">
        <v>86</v>
      </c>
      <c r="AY647" s="19" t="s">
        <v>166</v>
      </c>
      <c r="BE647" s="229">
        <f>IF(N647="základní",J647,0)</f>
        <v>0</v>
      </c>
      <c r="BF647" s="229">
        <f>IF(N647="snížená",J647,0)</f>
        <v>0</v>
      </c>
      <c r="BG647" s="229">
        <f>IF(N647="zákl. přenesená",J647,0)</f>
        <v>0</v>
      </c>
      <c r="BH647" s="229">
        <f>IF(N647="sníž. přenesená",J647,0)</f>
        <v>0</v>
      </c>
      <c r="BI647" s="229">
        <f>IF(N647="nulová",J647,0)</f>
        <v>0</v>
      </c>
      <c r="BJ647" s="19" t="s">
        <v>84</v>
      </c>
      <c r="BK647" s="229">
        <f>ROUND(I647*H647,2)</f>
        <v>0</v>
      </c>
      <c r="BL647" s="19" t="s">
        <v>245</v>
      </c>
      <c r="BM647" s="228" t="s">
        <v>1043</v>
      </c>
    </row>
    <row r="648" s="13" customFormat="1">
      <c r="A648" s="13"/>
      <c r="B648" s="230"/>
      <c r="C648" s="231"/>
      <c r="D648" s="232" t="s">
        <v>175</v>
      </c>
      <c r="E648" s="231"/>
      <c r="F648" s="234" t="s">
        <v>1044</v>
      </c>
      <c r="G648" s="231"/>
      <c r="H648" s="235">
        <v>13.23</v>
      </c>
      <c r="I648" s="236"/>
      <c r="J648" s="231"/>
      <c r="K648" s="231"/>
      <c r="L648" s="237"/>
      <c r="M648" s="238"/>
      <c r="N648" s="239"/>
      <c r="O648" s="239"/>
      <c r="P648" s="239"/>
      <c r="Q648" s="239"/>
      <c r="R648" s="239"/>
      <c r="S648" s="239"/>
      <c r="T648" s="24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1" t="s">
        <v>175</v>
      </c>
      <c r="AU648" s="241" t="s">
        <v>86</v>
      </c>
      <c r="AV648" s="13" t="s">
        <v>86</v>
      </c>
      <c r="AW648" s="13" t="s">
        <v>4</v>
      </c>
      <c r="AX648" s="13" t="s">
        <v>84</v>
      </c>
      <c r="AY648" s="241" t="s">
        <v>166</v>
      </c>
    </row>
    <row r="649" s="2" customFormat="1">
      <c r="A649" s="41"/>
      <c r="B649" s="42"/>
      <c r="C649" s="217" t="s">
        <v>1045</v>
      </c>
      <c r="D649" s="217" t="s">
        <v>168</v>
      </c>
      <c r="E649" s="218" t="s">
        <v>1046</v>
      </c>
      <c r="F649" s="219" t="s">
        <v>1047</v>
      </c>
      <c r="G649" s="220" t="s">
        <v>274</v>
      </c>
      <c r="H649" s="221">
        <v>1.532</v>
      </c>
      <c r="I649" s="222"/>
      <c r="J649" s="223">
        <f>ROUND(I649*H649,2)</f>
        <v>0</v>
      </c>
      <c r="K649" s="219" t="s">
        <v>172</v>
      </c>
      <c r="L649" s="47"/>
      <c r="M649" s="224" t="s">
        <v>32</v>
      </c>
      <c r="N649" s="225" t="s">
        <v>48</v>
      </c>
      <c r="O649" s="87"/>
      <c r="P649" s="226">
        <f>O649*H649</f>
        <v>0</v>
      </c>
      <c r="Q649" s="226">
        <v>0</v>
      </c>
      <c r="R649" s="226">
        <f>Q649*H649</f>
        <v>0</v>
      </c>
      <c r="S649" s="226">
        <v>0</v>
      </c>
      <c r="T649" s="22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8" t="s">
        <v>245</v>
      </c>
      <c r="AT649" s="228" t="s">
        <v>168</v>
      </c>
      <c r="AU649" s="228" t="s">
        <v>86</v>
      </c>
      <c r="AY649" s="19" t="s">
        <v>166</v>
      </c>
      <c r="BE649" s="229">
        <f>IF(N649="základní",J649,0)</f>
        <v>0</v>
      </c>
      <c r="BF649" s="229">
        <f>IF(N649="snížená",J649,0)</f>
        <v>0</v>
      </c>
      <c r="BG649" s="229">
        <f>IF(N649="zákl. přenesená",J649,0)</f>
        <v>0</v>
      </c>
      <c r="BH649" s="229">
        <f>IF(N649="sníž. přenesená",J649,0)</f>
        <v>0</v>
      </c>
      <c r="BI649" s="229">
        <f>IF(N649="nulová",J649,0)</f>
        <v>0</v>
      </c>
      <c r="BJ649" s="19" t="s">
        <v>84</v>
      </c>
      <c r="BK649" s="229">
        <f>ROUND(I649*H649,2)</f>
        <v>0</v>
      </c>
      <c r="BL649" s="19" t="s">
        <v>245</v>
      </c>
      <c r="BM649" s="228" t="s">
        <v>1048</v>
      </c>
    </row>
    <row r="650" s="12" customFormat="1" ht="22.8" customHeight="1">
      <c r="A650" s="12"/>
      <c r="B650" s="201"/>
      <c r="C650" s="202"/>
      <c r="D650" s="203" t="s">
        <v>76</v>
      </c>
      <c r="E650" s="215" t="s">
        <v>1049</v>
      </c>
      <c r="F650" s="215" t="s">
        <v>1050</v>
      </c>
      <c r="G650" s="202"/>
      <c r="H650" s="202"/>
      <c r="I650" s="205"/>
      <c r="J650" s="216">
        <f>BK650</f>
        <v>0</v>
      </c>
      <c r="K650" s="202"/>
      <c r="L650" s="207"/>
      <c r="M650" s="208"/>
      <c r="N650" s="209"/>
      <c r="O650" s="209"/>
      <c r="P650" s="210">
        <f>SUM(P651:P652)</f>
        <v>0</v>
      </c>
      <c r="Q650" s="209"/>
      <c r="R650" s="210">
        <f>SUM(R651:R652)</f>
        <v>0.008960000000000001</v>
      </c>
      <c r="S650" s="209"/>
      <c r="T650" s="211">
        <f>SUM(T651:T652)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12" t="s">
        <v>86</v>
      </c>
      <c r="AT650" s="213" t="s">
        <v>76</v>
      </c>
      <c r="AU650" s="213" t="s">
        <v>84</v>
      </c>
      <c r="AY650" s="212" t="s">
        <v>166</v>
      </c>
      <c r="BK650" s="214">
        <f>SUM(BK651:BK652)</f>
        <v>0</v>
      </c>
    </row>
    <row r="651" s="2" customFormat="1">
      <c r="A651" s="41"/>
      <c r="B651" s="42"/>
      <c r="C651" s="217" t="s">
        <v>1051</v>
      </c>
      <c r="D651" s="217" t="s">
        <v>168</v>
      </c>
      <c r="E651" s="218" t="s">
        <v>1052</v>
      </c>
      <c r="F651" s="219" t="s">
        <v>1053</v>
      </c>
      <c r="G651" s="220" t="s">
        <v>205</v>
      </c>
      <c r="H651" s="221">
        <v>14</v>
      </c>
      <c r="I651" s="222"/>
      <c r="J651" s="223">
        <f>ROUND(I651*H651,2)</f>
        <v>0</v>
      </c>
      <c r="K651" s="219" t="s">
        <v>172</v>
      </c>
      <c r="L651" s="47"/>
      <c r="M651" s="224" t="s">
        <v>32</v>
      </c>
      <c r="N651" s="225" t="s">
        <v>48</v>
      </c>
      <c r="O651" s="87"/>
      <c r="P651" s="226">
        <f>O651*H651</f>
        <v>0</v>
      </c>
      <c r="Q651" s="226">
        <v>0.00064000000000000005</v>
      </c>
      <c r="R651" s="226">
        <f>Q651*H651</f>
        <v>0.008960000000000001</v>
      </c>
      <c r="S651" s="226">
        <v>0</v>
      </c>
      <c r="T651" s="227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8" t="s">
        <v>245</v>
      </c>
      <c r="AT651" s="228" t="s">
        <v>168</v>
      </c>
      <c r="AU651" s="228" t="s">
        <v>86</v>
      </c>
      <c r="AY651" s="19" t="s">
        <v>166</v>
      </c>
      <c r="BE651" s="229">
        <f>IF(N651="základní",J651,0)</f>
        <v>0</v>
      </c>
      <c r="BF651" s="229">
        <f>IF(N651="snížená",J651,0)</f>
        <v>0</v>
      </c>
      <c r="BG651" s="229">
        <f>IF(N651="zákl. přenesená",J651,0)</f>
        <v>0</v>
      </c>
      <c r="BH651" s="229">
        <f>IF(N651="sníž. přenesená",J651,0)</f>
        <v>0</v>
      </c>
      <c r="BI651" s="229">
        <f>IF(N651="nulová",J651,0)</f>
        <v>0</v>
      </c>
      <c r="BJ651" s="19" t="s">
        <v>84</v>
      </c>
      <c r="BK651" s="229">
        <f>ROUND(I651*H651,2)</f>
        <v>0</v>
      </c>
      <c r="BL651" s="19" t="s">
        <v>245</v>
      </c>
      <c r="BM651" s="228" t="s">
        <v>1054</v>
      </c>
    </row>
    <row r="652" s="13" customFormat="1">
      <c r="A652" s="13"/>
      <c r="B652" s="230"/>
      <c r="C652" s="231"/>
      <c r="D652" s="232" t="s">
        <v>175</v>
      </c>
      <c r="E652" s="233" t="s">
        <v>32</v>
      </c>
      <c r="F652" s="234" t="s">
        <v>1055</v>
      </c>
      <c r="G652" s="231"/>
      <c r="H652" s="235">
        <v>14</v>
      </c>
      <c r="I652" s="236"/>
      <c r="J652" s="231"/>
      <c r="K652" s="231"/>
      <c r="L652" s="237"/>
      <c r="M652" s="238"/>
      <c r="N652" s="239"/>
      <c r="O652" s="239"/>
      <c r="P652" s="239"/>
      <c r="Q652" s="239"/>
      <c r="R652" s="239"/>
      <c r="S652" s="239"/>
      <c r="T652" s="24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1" t="s">
        <v>175</v>
      </c>
      <c r="AU652" s="241" t="s">
        <v>86</v>
      </c>
      <c r="AV652" s="13" t="s">
        <v>86</v>
      </c>
      <c r="AW652" s="13" t="s">
        <v>39</v>
      </c>
      <c r="AX652" s="13" t="s">
        <v>84</v>
      </c>
      <c r="AY652" s="241" t="s">
        <v>166</v>
      </c>
    </row>
    <row r="653" s="12" customFormat="1" ht="22.8" customHeight="1">
      <c r="A653" s="12"/>
      <c r="B653" s="201"/>
      <c r="C653" s="202"/>
      <c r="D653" s="203" t="s">
        <v>76</v>
      </c>
      <c r="E653" s="215" t="s">
        <v>1056</v>
      </c>
      <c r="F653" s="215" t="s">
        <v>1057</v>
      </c>
      <c r="G653" s="202"/>
      <c r="H653" s="202"/>
      <c r="I653" s="205"/>
      <c r="J653" s="216">
        <f>BK653</f>
        <v>0</v>
      </c>
      <c r="K653" s="202"/>
      <c r="L653" s="207"/>
      <c r="M653" s="208"/>
      <c r="N653" s="209"/>
      <c r="O653" s="209"/>
      <c r="P653" s="210">
        <f>SUM(P654:P664)</f>
        <v>0</v>
      </c>
      <c r="Q653" s="209"/>
      <c r="R653" s="210">
        <f>SUM(R654:R664)</f>
        <v>0.25447199999999998</v>
      </c>
      <c r="S653" s="209"/>
      <c r="T653" s="211">
        <f>SUM(T654:T664)</f>
        <v>0.97792000000000001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2" t="s">
        <v>86</v>
      </c>
      <c r="AT653" s="213" t="s">
        <v>76</v>
      </c>
      <c r="AU653" s="213" t="s">
        <v>84</v>
      </c>
      <c r="AY653" s="212" t="s">
        <v>166</v>
      </c>
      <c r="BK653" s="214">
        <f>SUM(BK654:BK664)</f>
        <v>0</v>
      </c>
    </row>
    <row r="654" s="2" customFormat="1" ht="16.5" customHeight="1">
      <c r="A654" s="41"/>
      <c r="B654" s="42"/>
      <c r="C654" s="217" t="s">
        <v>1058</v>
      </c>
      <c r="D654" s="217" t="s">
        <v>168</v>
      </c>
      <c r="E654" s="218" t="s">
        <v>1059</v>
      </c>
      <c r="F654" s="219" t="s">
        <v>1060</v>
      </c>
      <c r="G654" s="220" t="s">
        <v>182</v>
      </c>
      <c r="H654" s="221">
        <v>84</v>
      </c>
      <c r="I654" s="222"/>
      <c r="J654" s="223">
        <f>ROUND(I654*H654,2)</f>
        <v>0</v>
      </c>
      <c r="K654" s="219" t="s">
        <v>172</v>
      </c>
      <c r="L654" s="47"/>
      <c r="M654" s="224" t="s">
        <v>32</v>
      </c>
      <c r="N654" s="225" t="s">
        <v>48</v>
      </c>
      <c r="O654" s="87"/>
      <c r="P654" s="226">
        <f>O654*H654</f>
        <v>0</v>
      </c>
      <c r="Q654" s="226">
        <v>2.0000000000000002E-05</v>
      </c>
      <c r="R654" s="226">
        <f>Q654*H654</f>
        <v>0.0016800000000000001</v>
      </c>
      <c r="S654" s="226">
        <v>0.0032000000000000002</v>
      </c>
      <c r="T654" s="227">
        <f>S654*H654</f>
        <v>0.26880000000000004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28" t="s">
        <v>245</v>
      </c>
      <c r="AT654" s="228" t="s">
        <v>168</v>
      </c>
      <c r="AU654" s="228" t="s">
        <v>86</v>
      </c>
      <c r="AY654" s="19" t="s">
        <v>166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9" t="s">
        <v>84</v>
      </c>
      <c r="BK654" s="229">
        <f>ROUND(I654*H654,2)</f>
        <v>0</v>
      </c>
      <c r="BL654" s="19" t="s">
        <v>245</v>
      </c>
      <c r="BM654" s="228" t="s">
        <v>1061</v>
      </c>
    </row>
    <row r="655" s="13" customFormat="1">
      <c r="A655" s="13"/>
      <c r="B655" s="230"/>
      <c r="C655" s="231"/>
      <c r="D655" s="232" t="s">
        <v>175</v>
      </c>
      <c r="E655" s="233" t="s">
        <v>32</v>
      </c>
      <c r="F655" s="234" t="s">
        <v>1062</v>
      </c>
      <c r="G655" s="231"/>
      <c r="H655" s="235">
        <v>84</v>
      </c>
      <c r="I655" s="236"/>
      <c r="J655" s="231"/>
      <c r="K655" s="231"/>
      <c r="L655" s="237"/>
      <c r="M655" s="238"/>
      <c r="N655" s="239"/>
      <c r="O655" s="239"/>
      <c r="P655" s="239"/>
      <c r="Q655" s="239"/>
      <c r="R655" s="239"/>
      <c r="S655" s="239"/>
      <c r="T655" s="24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1" t="s">
        <v>175</v>
      </c>
      <c r="AU655" s="241" t="s">
        <v>86</v>
      </c>
      <c r="AV655" s="13" t="s">
        <v>86</v>
      </c>
      <c r="AW655" s="13" t="s">
        <v>39</v>
      </c>
      <c r="AX655" s="13" t="s">
        <v>84</v>
      </c>
      <c r="AY655" s="241" t="s">
        <v>166</v>
      </c>
    </row>
    <row r="656" s="2" customFormat="1" ht="16.5" customHeight="1">
      <c r="A656" s="41"/>
      <c r="B656" s="42"/>
      <c r="C656" s="217" t="s">
        <v>1063</v>
      </c>
      <c r="D656" s="217" t="s">
        <v>168</v>
      </c>
      <c r="E656" s="218" t="s">
        <v>1064</v>
      </c>
      <c r="F656" s="219" t="s">
        <v>1065</v>
      </c>
      <c r="G656" s="220" t="s">
        <v>182</v>
      </c>
      <c r="H656" s="221">
        <v>221.59999999999999</v>
      </c>
      <c r="I656" s="222"/>
      <c r="J656" s="223">
        <f>ROUND(I656*H656,2)</f>
        <v>0</v>
      </c>
      <c r="K656" s="219" t="s">
        <v>32</v>
      </c>
      <c r="L656" s="47"/>
      <c r="M656" s="224" t="s">
        <v>32</v>
      </c>
      <c r="N656" s="225" t="s">
        <v>48</v>
      </c>
      <c r="O656" s="87"/>
      <c r="P656" s="226">
        <f>O656*H656</f>
        <v>0</v>
      </c>
      <c r="Q656" s="226">
        <v>2.0000000000000002E-05</v>
      </c>
      <c r="R656" s="226">
        <f>Q656*H656</f>
        <v>0.0044320000000000002</v>
      </c>
      <c r="S656" s="226">
        <v>0.0032000000000000002</v>
      </c>
      <c r="T656" s="227">
        <f>S656*H656</f>
        <v>0.70911999999999997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8" t="s">
        <v>245</v>
      </c>
      <c r="AT656" s="228" t="s">
        <v>168</v>
      </c>
      <c r="AU656" s="228" t="s">
        <v>86</v>
      </c>
      <c r="AY656" s="19" t="s">
        <v>166</v>
      </c>
      <c r="BE656" s="229">
        <f>IF(N656="základní",J656,0)</f>
        <v>0</v>
      </c>
      <c r="BF656" s="229">
        <f>IF(N656="snížená",J656,0)</f>
        <v>0</v>
      </c>
      <c r="BG656" s="229">
        <f>IF(N656="zákl. přenesená",J656,0)</f>
        <v>0</v>
      </c>
      <c r="BH656" s="229">
        <f>IF(N656="sníž. přenesená",J656,0)</f>
        <v>0</v>
      </c>
      <c r="BI656" s="229">
        <f>IF(N656="nulová",J656,0)</f>
        <v>0</v>
      </c>
      <c r="BJ656" s="19" t="s">
        <v>84</v>
      </c>
      <c r="BK656" s="229">
        <f>ROUND(I656*H656,2)</f>
        <v>0</v>
      </c>
      <c r="BL656" s="19" t="s">
        <v>245</v>
      </c>
      <c r="BM656" s="228" t="s">
        <v>1066</v>
      </c>
    </row>
    <row r="657" s="2" customFormat="1">
      <c r="A657" s="41"/>
      <c r="B657" s="42"/>
      <c r="C657" s="43"/>
      <c r="D657" s="232" t="s">
        <v>308</v>
      </c>
      <c r="E657" s="43"/>
      <c r="F657" s="273" t="s">
        <v>1067</v>
      </c>
      <c r="G657" s="43"/>
      <c r="H657" s="43"/>
      <c r="I657" s="274"/>
      <c r="J657" s="43"/>
      <c r="K657" s="43"/>
      <c r="L657" s="47"/>
      <c r="M657" s="275"/>
      <c r="N657" s="276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19" t="s">
        <v>308</v>
      </c>
      <c r="AU657" s="19" t="s">
        <v>86</v>
      </c>
    </row>
    <row r="658" s="13" customFormat="1">
      <c r="A658" s="13"/>
      <c r="B658" s="230"/>
      <c r="C658" s="231"/>
      <c r="D658" s="232" t="s">
        <v>175</v>
      </c>
      <c r="E658" s="233" t="s">
        <v>32</v>
      </c>
      <c r="F658" s="234" t="s">
        <v>1068</v>
      </c>
      <c r="G658" s="231"/>
      <c r="H658" s="235">
        <v>221.59999999999999</v>
      </c>
      <c r="I658" s="236"/>
      <c r="J658" s="231"/>
      <c r="K658" s="231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175</v>
      </c>
      <c r="AU658" s="241" t="s">
        <v>86</v>
      </c>
      <c r="AV658" s="13" t="s">
        <v>86</v>
      </c>
      <c r="AW658" s="13" t="s">
        <v>39</v>
      </c>
      <c r="AX658" s="13" t="s">
        <v>84</v>
      </c>
      <c r="AY658" s="241" t="s">
        <v>166</v>
      </c>
    </row>
    <row r="659" s="2" customFormat="1">
      <c r="A659" s="41"/>
      <c r="B659" s="42"/>
      <c r="C659" s="217" t="s">
        <v>1069</v>
      </c>
      <c r="D659" s="217" t="s">
        <v>168</v>
      </c>
      <c r="E659" s="218" t="s">
        <v>1070</v>
      </c>
      <c r="F659" s="219" t="s">
        <v>1071</v>
      </c>
      <c r="G659" s="220" t="s">
        <v>182</v>
      </c>
      <c r="H659" s="221">
        <v>84</v>
      </c>
      <c r="I659" s="222"/>
      <c r="J659" s="223">
        <f>ROUND(I659*H659,2)</f>
        <v>0</v>
      </c>
      <c r="K659" s="219" t="s">
        <v>172</v>
      </c>
      <c r="L659" s="47"/>
      <c r="M659" s="224" t="s">
        <v>32</v>
      </c>
      <c r="N659" s="225" t="s">
        <v>48</v>
      </c>
      <c r="O659" s="87"/>
      <c r="P659" s="226">
        <f>O659*H659</f>
        <v>0</v>
      </c>
      <c r="Q659" s="226">
        <v>0.0028400000000000001</v>
      </c>
      <c r="R659" s="226">
        <f>Q659*H659</f>
        <v>0.23855999999999999</v>
      </c>
      <c r="S659" s="226">
        <v>0</v>
      </c>
      <c r="T659" s="22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28" t="s">
        <v>245</v>
      </c>
      <c r="AT659" s="228" t="s">
        <v>168</v>
      </c>
      <c r="AU659" s="228" t="s">
        <v>86</v>
      </c>
      <c r="AY659" s="19" t="s">
        <v>166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9" t="s">
        <v>84</v>
      </c>
      <c r="BK659" s="229">
        <f>ROUND(I659*H659,2)</f>
        <v>0</v>
      </c>
      <c r="BL659" s="19" t="s">
        <v>245</v>
      </c>
      <c r="BM659" s="228" t="s">
        <v>1072</v>
      </c>
    </row>
    <row r="660" s="13" customFormat="1">
      <c r="A660" s="13"/>
      <c r="B660" s="230"/>
      <c r="C660" s="231"/>
      <c r="D660" s="232" t="s">
        <v>175</v>
      </c>
      <c r="E660" s="233" t="s">
        <v>32</v>
      </c>
      <c r="F660" s="234" t="s">
        <v>1073</v>
      </c>
      <c r="G660" s="231"/>
      <c r="H660" s="235">
        <v>84</v>
      </c>
      <c r="I660" s="236"/>
      <c r="J660" s="231"/>
      <c r="K660" s="231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175</v>
      </c>
      <c r="AU660" s="241" t="s">
        <v>86</v>
      </c>
      <c r="AV660" s="13" t="s">
        <v>86</v>
      </c>
      <c r="AW660" s="13" t="s">
        <v>39</v>
      </c>
      <c r="AX660" s="13" t="s">
        <v>84</v>
      </c>
      <c r="AY660" s="241" t="s">
        <v>166</v>
      </c>
    </row>
    <row r="661" s="2" customFormat="1">
      <c r="A661" s="41"/>
      <c r="B661" s="42"/>
      <c r="C661" s="217" t="s">
        <v>1074</v>
      </c>
      <c r="D661" s="217" t="s">
        <v>168</v>
      </c>
      <c r="E661" s="218" t="s">
        <v>1075</v>
      </c>
      <c r="F661" s="219" t="s">
        <v>1076</v>
      </c>
      <c r="G661" s="220" t="s">
        <v>182</v>
      </c>
      <c r="H661" s="221">
        <v>84</v>
      </c>
      <c r="I661" s="222"/>
      <c r="J661" s="223">
        <f>ROUND(I661*H661,2)</f>
        <v>0</v>
      </c>
      <c r="K661" s="219" t="s">
        <v>172</v>
      </c>
      <c r="L661" s="47"/>
      <c r="M661" s="224" t="s">
        <v>32</v>
      </c>
      <c r="N661" s="225" t="s">
        <v>48</v>
      </c>
      <c r="O661" s="87"/>
      <c r="P661" s="226">
        <f>O661*H661</f>
        <v>0</v>
      </c>
      <c r="Q661" s="226">
        <v>0</v>
      </c>
      <c r="R661" s="226">
        <f>Q661*H661</f>
        <v>0</v>
      </c>
      <c r="S661" s="226">
        <v>0</v>
      </c>
      <c r="T661" s="227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28" t="s">
        <v>245</v>
      </c>
      <c r="AT661" s="228" t="s">
        <v>168</v>
      </c>
      <c r="AU661" s="228" t="s">
        <v>86</v>
      </c>
      <c r="AY661" s="19" t="s">
        <v>166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9" t="s">
        <v>84</v>
      </c>
      <c r="BK661" s="229">
        <f>ROUND(I661*H661,2)</f>
        <v>0</v>
      </c>
      <c r="BL661" s="19" t="s">
        <v>245</v>
      </c>
      <c r="BM661" s="228" t="s">
        <v>1077</v>
      </c>
    </row>
    <row r="662" s="2" customFormat="1">
      <c r="A662" s="41"/>
      <c r="B662" s="42"/>
      <c r="C662" s="217" t="s">
        <v>1078</v>
      </c>
      <c r="D662" s="217" t="s">
        <v>168</v>
      </c>
      <c r="E662" s="218" t="s">
        <v>1079</v>
      </c>
      <c r="F662" s="219" t="s">
        <v>1080</v>
      </c>
      <c r="G662" s="220" t="s">
        <v>205</v>
      </c>
      <c r="H662" s="221">
        <v>14</v>
      </c>
      <c r="I662" s="222"/>
      <c r="J662" s="223">
        <f>ROUND(I662*H662,2)</f>
        <v>0</v>
      </c>
      <c r="K662" s="219" t="s">
        <v>172</v>
      </c>
      <c r="L662" s="47"/>
      <c r="M662" s="224" t="s">
        <v>32</v>
      </c>
      <c r="N662" s="225" t="s">
        <v>48</v>
      </c>
      <c r="O662" s="87"/>
      <c r="P662" s="226">
        <f>O662*H662</f>
        <v>0</v>
      </c>
      <c r="Q662" s="226">
        <v>0.00069999999999999999</v>
      </c>
      <c r="R662" s="226">
        <f>Q662*H662</f>
        <v>0.0097999999999999997</v>
      </c>
      <c r="S662" s="226">
        <v>0</v>
      </c>
      <c r="T662" s="22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28" t="s">
        <v>245</v>
      </c>
      <c r="AT662" s="228" t="s">
        <v>168</v>
      </c>
      <c r="AU662" s="228" t="s">
        <v>86</v>
      </c>
      <c r="AY662" s="19" t="s">
        <v>166</v>
      </c>
      <c r="BE662" s="229">
        <f>IF(N662="základní",J662,0)</f>
        <v>0</v>
      </c>
      <c r="BF662" s="229">
        <f>IF(N662="snížená",J662,0)</f>
        <v>0</v>
      </c>
      <c r="BG662" s="229">
        <f>IF(N662="zákl. přenesená",J662,0)</f>
        <v>0</v>
      </c>
      <c r="BH662" s="229">
        <f>IF(N662="sníž. přenesená",J662,0)</f>
        <v>0</v>
      </c>
      <c r="BI662" s="229">
        <f>IF(N662="nulová",J662,0)</f>
        <v>0</v>
      </c>
      <c r="BJ662" s="19" t="s">
        <v>84</v>
      </c>
      <c r="BK662" s="229">
        <f>ROUND(I662*H662,2)</f>
        <v>0</v>
      </c>
      <c r="BL662" s="19" t="s">
        <v>245</v>
      </c>
      <c r="BM662" s="228" t="s">
        <v>1081</v>
      </c>
    </row>
    <row r="663" s="13" customFormat="1">
      <c r="A663" s="13"/>
      <c r="B663" s="230"/>
      <c r="C663" s="231"/>
      <c r="D663" s="232" t="s">
        <v>175</v>
      </c>
      <c r="E663" s="233" t="s">
        <v>32</v>
      </c>
      <c r="F663" s="234" t="s">
        <v>237</v>
      </c>
      <c r="G663" s="231"/>
      <c r="H663" s="235">
        <v>14</v>
      </c>
      <c r="I663" s="236"/>
      <c r="J663" s="231"/>
      <c r="K663" s="231"/>
      <c r="L663" s="237"/>
      <c r="M663" s="238"/>
      <c r="N663" s="239"/>
      <c r="O663" s="239"/>
      <c r="P663" s="239"/>
      <c r="Q663" s="239"/>
      <c r="R663" s="239"/>
      <c r="S663" s="239"/>
      <c r="T663" s="24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1" t="s">
        <v>175</v>
      </c>
      <c r="AU663" s="241" t="s">
        <v>86</v>
      </c>
      <c r="AV663" s="13" t="s">
        <v>86</v>
      </c>
      <c r="AW663" s="13" t="s">
        <v>39</v>
      </c>
      <c r="AX663" s="13" t="s">
        <v>84</v>
      </c>
      <c r="AY663" s="241" t="s">
        <v>166</v>
      </c>
    </row>
    <row r="664" s="2" customFormat="1">
      <c r="A664" s="41"/>
      <c r="B664" s="42"/>
      <c r="C664" s="217" t="s">
        <v>1082</v>
      </c>
      <c r="D664" s="217" t="s">
        <v>168</v>
      </c>
      <c r="E664" s="218" t="s">
        <v>1083</v>
      </c>
      <c r="F664" s="219" t="s">
        <v>1084</v>
      </c>
      <c r="G664" s="220" t="s">
        <v>274</v>
      </c>
      <c r="H664" s="221">
        <v>0.254</v>
      </c>
      <c r="I664" s="222"/>
      <c r="J664" s="223">
        <f>ROUND(I664*H664,2)</f>
        <v>0</v>
      </c>
      <c r="K664" s="219" t="s">
        <v>172</v>
      </c>
      <c r="L664" s="47"/>
      <c r="M664" s="224" t="s">
        <v>32</v>
      </c>
      <c r="N664" s="225" t="s">
        <v>48</v>
      </c>
      <c r="O664" s="87"/>
      <c r="P664" s="226">
        <f>O664*H664</f>
        <v>0</v>
      </c>
      <c r="Q664" s="226">
        <v>0</v>
      </c>
      <c r="R664" s="226">
        <f>Q664*H664</f>
        <v>0</v>
      </c>
      <c r="S664" s="226">
        <v>0</v>
      </c>
      <c r="T664" s="22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28" t="s">
        <v>245</v>
      </c>
      <c r="AT664" s="228" t="s">
        <v>168</v>
      </c>
      <c r="AU664" s="228" t="s">
        <v>86</v>
      </c>
      <c r="AY664" s="19" t="s">
        <v>166</v>
      </c>
      <c r="BE664" s="229">
        <f>IF(N664="základní",J664,0)</f>
        <v>0</v>
      </c>
      <c r="BF664" s="229">
        <f>IF(N664="snížená",J664,0)</f>
        <v>0</v>
      </c>
      <c r="BG664" s="229">
        <f>IF(N664="zákl. přenesená",J664,0)</f>
        <v>0</v>
      </c>
      <c r="BH664" s="229">
        <f>IF(N664="sníž. přenesená",J664,0)</f>
        <v>0</v>
      </c>
      <c r="BI664" s="229">
        <f>IF(N664="nulová",J664,0)</f>
        <v>0</v>
      </c>
      <c r="BJ664" s="19" t="s">
        <v>84</v>
      </c>
      <c r="BK664" s="229">
        <f>ROUND(I664*H664,2)</f>
        <v>0</v>
      </c>
      <c r="BL664" s="19" t="s">
        <v>245</v>
      </c>
      <c r="BM664" s="228" t="s">
        <v>1085</v>
      </c>
    </row>
    <row r="665" s="12" customFormat="1" ht="22.8" customHeight="1">
      <c r="A665" s="12"/>
      <c r="B665" s="201"/>
      <c r="C665" s="202"/>
      <c r="D665" s="203" t="s">
        <v>76</v>
      </c>
      <c r="E665" s="215" t="s">
        <v>1086</v>
      </c>
      <c r="F665" s="215" t="s">
        <v>1087</v>
      </c>
      <c r="G665" s="202"/>
      <c r="H665" s="202"/>
      <c r="I665" s="205"/>
      <c r="J665" s="216">
        <f>BK665</f>
        <v>0</v>
      </c>
      <c r="K665" s="202"/>
      <c r="L665" s="207"/>
      <c r="M665" s="208"/>
      <c r="N665" s="209"/>
      <c r="O665" s="209"/>
      <c r="P665" s="210">
        <f>SUM(P666:P677)</f>
        <v>0</v>
      </c>
      <c r="Q665" s="209"/>
      <c r="R665" s="210">
        <f>SUM(R666:R677)</f>
        <v>0.0027000000000000001</v>
      </c>
      <c r="S665" s="209"/>
      <c r="T665" s="211">
        <f>SUM(T666:T677)</f>
        <v>1.2560400000000001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2" t="s">
        <v>86</v>
      </c>
      <c r="AT665" s="213" t="s">
        <v>76</v>
      </c>
      <c r="AU665" s="213" t="s">
        <v>84</v>
      </c>
      <c r="AY665" s="212" t="s">
        <v>166</v>
      </c>
      <c r="BK665" s="214">
        <f>SUM(BK666:BK677)</f>
        <v>0</v>
      </c>
    </row>
    <row r="666" s="2" customFormat="1" ht="21.75" customHeight="1">
      <c r="A666" s="41"/>
      <c r="B666" s="42"/>
      <c r="C666" s="217" t="s">
        <v>1088</v>
      </c>
      <c r="D666" s="217" t="s">
        <v>168</v>
      </c>
      <c r="E666" s="218" t="s">
        <v>1089</v>
      </c>
      <c r="F666" s="219" t="s">
        <v>1090</v>
      </c>
      <c r="G666" s="220" t="s">
        <v>205</v>
      </c>
      <c r="H666" s="221">
        <v>54</v>
      </c>
      <c r="I666" s="222"/>
      <c r="J666" s="223">
        <f>ROUND(I666*H666,2)</f>
        <v>0</v>
      </c>
      <c r="K666" s="219" t="s">
        <v>172</v>
      </c>
      <c r="L666" s="47"/>
      <c r="M666" s="224" t="s">
        <v>32</v>
      </c>
      <c r="N666" s="225" t="s">
        <v>48</v>
      </c>
      <c r="O666" s="87"/>
      <c r="P666" s="226">
        <f>O666*H666</f>
        <v>0</v>
      </c>
      <c r="Q666" s="226">
        <v>0</v>
      </c>
      <c r="R666" s="226">
        <f>Q666*H666</f>
        <v>0</v>
      </c>
      <c r="S666" s="226">
        <v>0</v>
      </c>
      <c r="T666" s="22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28" t="s">
        <v>245</v>
      </c>
      <c r="AT666" s="228" t="s">
        <v>168</v>
      </c>
      <c r="AU666" s="228" t="s">
        <v>86</v>
      </c>
      <c r="AY666" s="19" t="s">
        <v>166</v>
      </c>
      <c r="BE666" s="229">
        <f>IF(N666="základní",J666,0)</f>
        <v>0</v>
      </c>
      <c r="BF666" s="229">
        <f>IF(N666="snížená",J666,0)</f>
        <v>0</v>
      </c>
      <c r="BG666" s="229">
        <f>IF(N666="zákl. přenesená",J666,0)</f>
        <v>0</v>
      </c>
      <c r="BH666" s="229">
        <f>IF(N666="sníž. přenesená",J666,0)</f>
        <v>0</v>
      </c>
      <c r="BI666" s="229">
        <f>IF(N666="nulová",J666,0)</f>
        <v>0</v>
      </c>
      <c r="BJ666" s="19" t="s">
        <v>84</v>
      </c>
      <c r="BK666" s="229">
        <f>ROUND(I666*H666,2)</f>
        <v>0</v>
      </c>
      <c r="BL666" s="19" t="s">
        <v>245</v>
      </c>
      <c r="BM666" s="228" t="s">
        <v>1091</v>
      </c>
    </row>
    <row r="667" s="2" customFormat="1" ht="16.5" customHeight="1">
      <c r="A667" s="41"/>
      <c r="B667" s="42"/>
      <c r="C667" s="217" t="s">
        <v>1092</v>
      </c>
      <c r="D667" s="217" t="s">
        <v>168</v>
      </c>
      <c r="E667" s="218" t="s">
        <v>1093</v>
      </c>
      <c r="F667" s="219" t="s">
        <v>1094</v>
      </c>
      <c r="G667" s="220" t="s">
        <v>205</v>
      </c>
      <c r="H667" s="221">
        <v>54</v>
      </c>
      <c r="I667" s="222"/>
      <c r="J667" s="223">
        <f>ROUND(I667*H667,2)</f>
        <v>0</v>
      </c>
      <c r="K667" s="219" t="s">
        <v>172</v>
      </c>
      <c r="L667" s="47"/>
      <c r="M667" s="224" t="s">
        <v>32</v>
      </c>
      <c r="N667" s="225" t="s">
        <v>48</v>
      </c>
      <c r="O667" s="87"/>
      <c r="P667" s="226">
        <f>O667*H667</f>
        <v>0</v>
      </c>
      <c r="Q667" s="226">
        <v>5.0000000000000002E-05</v>
      </c>
      <c r="R667" s="226">
        <f>Q667*H667</f>
        <v>0.0027000000000000001</v>
      </c>
      <c r="S667" s="226">
        <v>0.023259999999999999</v>
      </c>
      <c r="T667" s="227">
        <f>S667*H667</f>
        <v>1.2560400000000001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28" t="s">
        <v>245</v>
      </c>
      <c r="AT667" s="228" t="s">
        <v>168</v>
      </c>
      <c r="AU667" s="228" t="s">
        <v>86</v>
      </c>
      <c r="AY667" s="19" t="s">
        <v>166</v>
      </c>
      <c r="BE667" s="229">
        <f>IF(N667="základní",J667,0)</f>
        <v>0</v>
      </c>
      <c r="BF667" s="229">
        <f>IF(N667="snížená",J667,0)</f>
        <v>0</v>
      </c>
      <c r="BG667" s="229">
        <f>IF(N667="zákl. přenesená",J667,0)</f>
        <v>0</v>
      </c>
      <c r="BH667" s="229">
        <f>IF(N667="sníž. přenesená",J667,0)</f>
        <v>0</v>
      </c>
      <c r="BI667" s="229">
        <f>IF(N667="nulová",J667,0)</f>
        <v>0</v>
      </c>
      <c r="BJ667" s="19" t="s">
        <v>84</v>
      </c>
      <c r="BK667" s="229">
        <f>ROUND(I667*H667,2)</f>
        <v>0</v>
      </c>
      <c r="BL667" s="19" t="s">
        <v>245</v>
      </c>
      <c r="BM667" s="228" t="s">
        <v>1095</v>
      </c>
    </row>
    <row r="668" s="13" customFormat="1">
      <c r="A668" s="13"/>
      <c r="B668" s="230"/>
      <c r="C668" s="231"/>
      <c r="D668" s="232" t="s">
        <v>175</v>
      </c>
      <c r="E668" s="233" t="s">
        <v>32</v>
      </c>
      <c r="F668" s="234" t="s">
        <v>1096</v>
      </c>
      <c r="G668" s="231"/>
      <c r="H668" s="235">
        <v>54</v>
      </c>
      <c r="I668" s="236"/>
      <c r="J668" s="231"/>
      <c r="K668" s="231"/>
      <c r="L668" s="237"/>
      <c r="M668" s="238"/>
      <c r="N668" s="239"/>
      <c r="O668" s="239"/>
      <c r="P668" s="239"/>
      <c r="Q668" s="239"/>
      <c r="R668" s="239"/>
      <c r="S668" s="239"/>
      <c r="T668" s="24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1" t="s">
        <v>175</v>
      </c>
      <c r="AU668" s="241" t="s">
        <v>86</v>
      </c>
      <c r="AV668" s="13" t="s">
        <v>86</v>
      </c>
      <c r="AW668" s="13" t="s">
        <v>39</v>
      </c>
      <c r="AX668" s="13" t="s">
        <v>84</v>
      </c>
      <c r="AY668" s="241" t="s">
        <v>166</v>
      </c>
    </row>
    <row r="669" s="2" customFormat="1" ht="16.5" customHeight="1">
      <c r="A669" s="41"/>
      <c r="B669" s="42"/>
      <c r="C669" s="217" t="s">
        <v>1097</v>
      </c>
      <c r="D669" s="217" t="s">
        <v>168</v>
      </c>
      <c r="E669" s="218" t="s">
        <v>1098</v>
      </c>
      <c r="F669" s="219" t="s">
        <v>1099</v>
      </c>
      <c r="G669" s="220" t="s">
        <v>205</v>
      </c>
      <c r="H669" s="221">
        <v>54</v>
      </c>
      <c r="I669" s="222"/>
      <c r="J669" s="223">
        <f>ROUND(I669*H669,2)</f>
        <v>0</v>
      </c>
      <c r="K669" s="219" t="s">
        <v>32</v>
      </c>
      <c r="L669" s="47"/>
      <c r="M669" s="224" t="s">
        <v>32</v>
      </c>
      <c r="N669" s="225" t="s">
        <v>48</v>
      </c>
      <c r="O669" s="87"/>
      <c r="P669" s="226">
        <f>O669*H669</f>
        <v>0</v>
      </c>
      <c r="Q669" s="226">
        <v>0</v>
      </c>
      <c r="R669" s="226">
        <f>Q669*H669</f>
        <v>0</v>
      </c>
      <c r="S669" s="226">
        <v>0</v>
      </c>
      <c r="T669" s="22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28" t="s">
        <v>245</v>
      </c>
      <c r="AT669" s="228" t="s">
        <v>168</v>
      </c>
      <c r="AU669" s="228" t="s">
        <v>86</v>
      </c>
      <c r="AY669" s="19" t="s">
        <v>166</v>
      </c>
      <c r="BE669" s="229">
        <f>IF(N669="základní",J669,0)</f>
        <v>0</v>
      </c>
      <c r="BF669" s="229">
        <f>IF(N669="snížená",J669,0)</f>
        <v>0</v>
      </c>
      <c r="BG669" s="229">
        <f>IF(N669="zákl. přenesená",J669,0)</f>
        <v>0</v>
      </c>
      <c r="BH669" s="229">
        <f>IF(N669="sníž. přenesená",J669,0)</f>
        <v>0</v>
      </c>
      <c r="BI669" s="229">
        <f>IF(N669="nulová",J669,0)</f>
        <v>0</v>
      </c>
      <c r="BJ669" s="19" t="s">
        <v>84</v>
      </c>
      <c r="BK669" s="229">
        <f>ROUND(I669*H669,2)</f>
        <v>0</v>
      </c>
      <c r="BL669" s="19" t="s">
        <v>245</v>
      </c>
      <c r="BM669" s="228" t="s">
        <v>1100</v>
      </c>
    </row>
    <row r="670" s="13" customFormat="1">
      <c r="A670" s="13"/>
      <c r="B670" s="230"/>
      <c r="C670" s="231"/>
      <c r="D670" s="232" t="s">
        <v>175</v>
      </c>
      <c r="E670" s="233" t="s">
        <v>32</v>
      </c>
      <c r="F670" s="234" t="s">
        <v>1101</v>
      </c>
      <c r="G670" s="231"/>
      <c r="H670" s="235">
        <v>54</v>
      </c>
      <c r="I670" s="236"/>
      <c r="J670" s="231"/>
      <c r="K670" s="231"/>
      <c r="L670" s="237"/>
      <c r="M670" s="238"/>
      <c r="N670" s="239"/>
      <c r="O670" s="239"/>
      <c r="P670" s="239"/>
      <c r="Q670" s="239"/>
      <c r="R670" s="239"/>
      <c r="S670" s="239"/>
      <c r="T670" s="24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1" t="s">
        <v>175</v>
      </c>
      <c r="AU670" s="241" t="s">
        <v>86</v>
      </c>
      <c r="AV670" s="13" t="s">
        <v>86</v>
      </c>
      <c r="AW670" s="13" t="s">
        <v>39</v>
      </c>
      <c r="AX670" s="13" t="s">
        <v>84</v>
      </c>
      <c r="AY670" s="241" t="s">
        <v>166</v>
      </c>
    </row>
    <row r="671" s="2" customFormat="1" ht="16.5" customHeight="1">
      <c r="A671" s="41"/>
      <c r="B671" s="42"/>
      <c r="C671" s="217" t="s">
        <v>1102</v>
      </c>
      <c r="D671" s="217" t="s">
        <v>168</v>
      </c>
      <c r="E671" s="218" t="s">
        <v>1103</v>
      </c>
      <c r="F671" s="219" t="s">
        <v>1104</v>
      </c>
      <c r="G671" s="220" t="s">
        <v>205</v>
      </c>
      <c r="H671" s="221">
        <v>108</v>
      </c>
      <c r="I671" s="222"/>
      <c r="J671" s="223">
        <f>ROUND(I671*H671,2)</f>
        <v>0</v>
      </c>
      <c r="K671" s="219" t="s">
        <v>32</v>
      </c>
      <c r="L671" s="47"/>
      <c r="M671" s="224" t="s">
        <v>32</v>
      </c>
      <c r="N671" s="225" t="s">
        <v>48</v>
      </c>
      <c r="O671" s="87"/>
      <c r="P671" s="226">
        <f>O671*H671</f>
        <v>0</v>
      </c>
      <c r="Q671" s="226">
        <v>0</v>
      </c>
      <c r="R671" s="226">
        <f>Q671*H671</f>
        <v>0</v>
      </c>
      <c r="S671" s="226">
        <v>0</v>
      </c>
      <c r="T671" s="227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8" t="s">
        <v>245</v>
      </c>
      <c r="AT671" s="228" t="s">
        <v>168</v>
      </c>
      <c r="AU671" s="228" t="s">
        <v>86</v>
      </c>
      <c r="AY671" s="19" t="s">
        <v>166</v>
      </c>
      <c r="BE671" s="229">
        <f>IF(N671="základní",J671,0)</f>
        <v>0</v>
      </c>
      <c r="BF671" s="229">
        <f>IF(N671="snížená",J671,0)</f>
        <v>0</v>
      </c>
      <c r="BG671" s="229">
        <f>IF(N671="zákl. přenesená",J671,0)</f>
        <v>0</v>
      </c>
      <c r="BH671" s="229">
        <f>IF(N671="sníž. přenesená",J671,0)</f>
        <v>0</v>
      </c>
      <c r="BI671" s="229">
        <f>IF(N671="nulová",J671,0)</f>
        <v>0</v>
      </c>
      <c r="BJ671" s="19" t="s">
        <v>84</v>
      </c>
      <c r="BK671" s="229">
        <f>ROUND(I671*H671,2)</f>
        <v>0</v>
      </c>
      <c r="BL671" s="19" t="s">
        <v>245</v>
      </c>
      <c r="BM671" s="228" t="s">
        <v>1105</v>
      </c>
    </row>
    <row r="672" s="2" customFormat="1">
      <c r="A672" s="41"/>
      <c r="B672" s="42"/>
      <c r="C672" s="43"/>
      <c r="D672" s="232" t="s">
        <v>308</v>
      </c>
      <c r="E672" s="43"/>
      <c r="F672" s="273" t="s">
        <v>1106</v>
      </c>
      <c r="G672" s="43"/>
      <c r="H672" s="43"/>
      <c r="I672" s="274"/>
      <c r="J672" s="43"/>
      <c r="K672" s="43"/>
      <c r="L672" s="47"/>
      <c r="M672" s="275"/>
      <c r="N672" s="276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19" t="s">
        <v>308</v>
      </c>
      <c r="AU672" s="19" t="s">
        <v>86</v>
      </c>
    </row>
    <row r="673" s="13" customFormat="1">
      <c r="A673" s="13"/>
      <c r="B673" s="230"/>
      <c r="C673" s="231"/>
      <c r="D673" s="232" t="s">
        <v>175</v>
      </c>
      <c r="E673" s="233" t="s">
        <v>32</v>
      </c>
      <c r="F673" s="234" t="s">
        <v>1107</v>
      </c>
      <c r="G673" s="231"/>
      <c r="H673" s="235">
        <v>108</v>
      </c>
      <c r="I673" s="236"/>
      <c r="J673" s="231"/>
      <c r="K673" s="231"/>
      <c r="L673" s="237"/>
      <c r="M673" s="238"/>
      <c r="N673" s="239"/>
      <c r="O673" s="239"/>
      <c r="P673" s="239"/>
      <c r="Q673" s="239"/>
      <c r="R673" s="239"/>
      <c r="S673" s="239"/>
      <c r="T673" s="24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1" t="s">
        <v>175</v>
      </c>
      <c r="AU673" s="241" t="s">
        <v>86</v>
      </c>
      <c r="AV673" s="13" t="s">
        <v>86</v>
      </c>
      <c r="AW673" s="13" t="s">
        <v>39</v>
      </c>
      <c r="AX673" s="13" t="s">
        <v>84</v>
      </c>
      <c r="AY673" s="241" t="s">
        <v>166</v>
      </c>
    </row>
    <row r="674" s="2" customFormat="1" ht="16.5" customHeight="1">
      <c r="A674" s="41"/>
      <c r="B674" s="42"/>
      <c r="C674" s="217" t="s">
        <v>1108</v>
      </c>
      <c r="D674" s="217" t="s">
        <v>168</v>
      </c>
      <c r="E674" s="218" t="s">
        <v>1109</v>
      </c>
      <c r="F674" s="219" t="s">
        <v>1110</v>
      </c>
      <c r="G674" s="220" t="s">
        <v>205</v>
      </c>
      <c r="H674" s="221">
        <v>54</v>
      </c>
      <c r="I674" s="222"/>
      <c r="J674" s="223">
        <f>ROUND(I674*H674,2)</f>
        <v>0</v>
      </c>
      <c r="K674" s="219" t="s">
        <v>172</v>
      </c>
      <c r="L674" s="47"/>
      <c r="M674" s="224" t="s">
        <v>32</v>
      </c>
      <c r="N674" s="225" t="s">
        <v>48</v>
      </c>
      <c r="O674" s="87"/>
      <c r="P674" s="226">
        <f>O674*H674</f>
        <v>0</v>
      </c>
      <c r="Q674" s="226">
        <v>0</v>
      </c>
      <c r="R674" s="226">
        <f>Q674*H674</f>
        <v>0</v>
      </c>
      <c r="S674" s="226">
        <v>0</v>
      </c>
      <c r="T674" s="227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8" t="s">
        <v>245</v>
      </c>
      <c r="AT674" s="228" t="s">
        <v>168</v>
      </c>
      <c r="AU674" s="228" t="s">
        <v>86</v>
      </c>
      <c r="AY674" s="19" t="s">
        <v>166</v>
      </c>
      <c r="BE674" s="229">
        <f>IF(N674="základní",J674,0)</f>
        <v>0</v>
      </c>
      <c r="BF674" s="229">
        <f>IF(N674="snížená",J674,0)</f>
        <v>0</v>
      </c>
      <c r="BG674" s="229">
        <f>IF(N674="zákl. přenesená",J674,0)</f>
        <v>0</v>
      </c>
      <c r="BH674" s="229">
        <f>IF(N674="sníž. přenesená",J674,0)</f>
        <v>0</v>
      </c>
      <c r="BI674" s="229">
        <f>IF(N674="nulová",J674,0)</f>
        <v>0</v>
      </c>
      <c r="BJ674" s="19" t="s">
        <v>84</v>
      </c>
      <c r="BK674" s="229">
        <f>ROUND(I674*H674,2)</f>
        <v>0</v>
      </c>
      <c r="BL674" s="19" t="s">
        <v>245</v>
      </c>
      <c r="BM674" s="228" t="s">
        <v>1111</v>
      </c>
    </row>
    <row r="675" s="2" customFormat="1">
      <c r="A675" s="41"/>
      <c r="B675" s="42"/>
      <c r="C675" s="217" t="s">
        <v>1112</v>
      </c>
      <c r="D675" s="217" t="s">
        <v>168</v>
      </c>
      <c r="E675" s="218" t="s">
        <v>1113</v>
      </c>
      <c r="F675" s="219" t="s">
        <v>1114</v>
      </c>
      <c r="G675" s="220" t="s">
        <v>171</v>
      </c>
      <c r="H675" s="221">
        <v>198</v>
      </c>
      <c r="I675" s="222"/>
      <c r="J675" s="223">
        <f>ROUND(I675*H675,2)</f>
        <v>0</v>
      </c>
      <c r="K675" s="219" t="s">
        <v>172</v>
      </c>
      <c r="L675" s="47"/>
      <c r="M675" s="224" t="s">
        <v>32</v>
      </c>
      <c r="N675" s="225" t="s">
        <v>48</v>
      </c>
      <c r="O675" s="87"/>
      <c r="P675" s="226">
        <f>O675*H675</f>
        <v>0</v>
      </c>
      <c r="Q675" s="226">
        <v>0</v>
      </c>
      <c r="R675" s="226">
        <f>Q675*H675</f>
        <v>0</v>
      </c>
      <c r="S675" s="226">
        <v>0</v>
      </c>
      <c r="T675" s="227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8" t="s">
        <v>245</v>
      </c>
      <c r="AT675" s="228" t="s">
        <v>168</v>
      </c>
      <c r="AU675" s="228" t="s">
        <v>86</v>
      </c>
      <c r="AY675" s="19" t="s">
        <v>166</v>
      </c>
      <c r="BE675" s="229">
        <f>IF(N675="základní",J675,0)</f>
        <v>0</v>
      </c>
      <c r="BF675" s="229">
        <f>IF(N675="snížená",J675,0)</f>
        <v>0</v>
      </c>
      <c r="BG675" s="229">
        <f>IF(N675="zákl. přenesená",J675,0)</f>
        <v>0</v>
      </c>
      <c r="BH675" s="229">
        <f>IF(N675="sníž. přenesená",J675,0)</f>
        <v>0</v>
      </c>
      <c r="BI675" s="229">
        <f>IF(N675="nulová",J675,0)</f>
        <v>0</v>
      </c>
      <c r="BJ675" s="19" t="s">
        <v>84</v>
      </c>
      <c r="BK675" s="229">
        <f>ROUND(I675*H675,2)</f>
        <v>0</v>
      </c>
      <c r="BL675" s="19" t="s">
        <v>245</v>
      </c>
      <c r="BM675" s="228" t="s">
        <v>1115</v>
      </c>
    </row>
    <row r="676" s="2" customFormat="1" ht="16.5" customHeight="1">
      <c r="A676" s="41"/>
      <c r="B676" s="42"/>
      <c r="C676" s="217" t="s">
        <v>1116</v>
      </c>
      <c r="D676" s="217" t="s">
        <v>168</v>
      </c>
      <c r="E676" s="218" t="s">
        <v>1117</v>
      </c>
      <c r="F676" s="219" t="s">
        <v>1118</v>
      </c>
      <c r="G676" s="220" t="s">
        <v>171</v>
      </c>
      <c r="H676" s="221">
        <v>198</v>
      </c>
      <c r="I676" s="222"/>
      <c r="J676" s="223">
        <f>ROUND(I676*H676,2)</f>
        <v>0</v>
      </c>
      <c r="K676" s="219" t="s">
        <v>172</v>
      </c>
      <c r="L676" s="47"/>
      <c r="M676" s="224" t="s">
        <v>32</v>
      </c>
      <c r="N676" s="225" t="s">
        <v>48</v>
      </c>
      <c r="O676" s="87"/>
      <c r="P676" s="226">
        <f>O676*H676</f>
        <v>0</v>
      </c>
      <c r="Q676" s="226">
        <v>0</v>
      </c>
      <c r="R676" s="226">
        <f>Q676*H676</f>
        <v>0</v>
      </c>
      <c r="S676" s="226">
        <v>0</v>
      </c>
      <c r="T676" s="227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28" t="s">
        <v>245</v>
      </c>
      <c r="AT676" s="228" t="s">
        <v>168</v>
      </c>
      <c r="AU676" s="228" t="s">
        <v>86</v>
      </c>
      <c r="AY676" s="19" t="s">
        <v>166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9" t="s">
        <v>84</v>
      </c>
      <c r="BK676" s="229">
        <f>ROUND(I676*H676,2)</f>
        <v>0</v>
      </c>
      <c r="BL676" s="19" t="s">
        <v>245</v>
      </c>
      <c r="BM676" s="228" t="s">
        <v>1119</v>
      </c>
    </row>
    <row r="677" s="2" customFormat="1">
      <c r="A677" s="41"/>
      <c r="B677" s="42"/>
      <c r="C677" s="217" t="s">
        <v>1120</v>
      </c>
      <c r="D677" s="217" t="s">
        <v>168</v>
      </c>
      <c r="E677" s="218" t="s">
        <v>1121</v>
      </c>
      <c r="F677" s="219" t="s">
        <v>1122</v>
      </c>
      <c r="G677" s="220" t="s">
        <v>274</v>
      </c>
      <c r="H677" s="221">
        <v>0.0030000000000000001</v>
      </c>
      <c r="I677" s="222"/>
      <c r="J677" s="223">
        <f>ROUND(I677*H677,2)</f>
        <v>0</v>
      </c>
      <c r="K677" s="219" t="s">
        <v>172</v>
      </c>
      <c r="L677" s="47"/>
      <c r="M677" s="224" t="s">
        <v>32</v>
      </c>
      <c r="N677" s="225" t="s">
        <v>48</v>
      </c>
      <c r="O677" s="87"/>
      <c r="P677" s="226">
        <f>O677*H677</f>
        <v>0</v>
      </c>
      <c r="Q677" s="226">
        <v>0</v>
      </c>
      <c r="R677" s="226">
        <f>Q677*H677</f>
        <v>0</v>
      </c>
      <c r="S677" s="226">
        <v>0</v>
      </c>
      <c r="T677" s="22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8" t="s">
        <v>245</v>
      </c>
      <c r="AT677" s="228" t="s">
        <v>168</v>
      </c>
      <c r="AU677" s="228" t="s">
        <v>86</v>
      </c>
      <c r="AY677" s="19" t="s">
        <v>166</v>
      </c>
      <c r="BE677" s="229">
        <f>IF(N677="základní",J677,0)</f>
        <v>0</v>
      </c>
      <c r="BF677" s="229">
        <f>IF(N677="snížená",J677,0)</f>
        <v>0</v>
      </c>
      <c r="BG677" s="229">
        <f>IF(N677="zákl. přenesená",J677,0)</f>
        <v>0</v>
      </c>
      <c r="BH677" s="229">
        <f>IF(N677="sníž. přenesená",J677,0)</f>
        <v>0</v>
      </c>
      <c r="BI677" s="229">
        <f>IF(N677="nulová",J677,0)</f>
        <v>0</v>
      </c>
      <c r="BJ677" s="19" t="s">
        <v>84</v>
      </c>
      <c r="BK677" s="229">
        <f>ROUND(I677*H677,2)</f>
        <v>0</v>
      </c>
      <c r="BL677" s="19" t="s">
        <v>245</v>
      </c>
      <c r="BM677" s="228" t="s">
        <v>1123</v>
      </c>
    </row>
    <row r="678" s="12" customFormat="1" ht="22.8" customHeight="1">
      <c r="A678" s="12"/>
      <c r="B678" s="201"/>
      <c r="C678" s="202"/>
      <c r="D678" s="203" t="s">
        <v>76</v>
      </c>
      <c r="E678" s="215" t="s">
        <v>1124</v>
      </c>
      <c r="F678" s="215" t="s">
        <v>1125</v>
      </c>
      <c r="G678" s="202"/>
      <c r="H678" s="202"/>
      <c r="I678" s="205"/>
      <c r="J678" s="216">
        <f>BK678</f>
        <v>0</v>
      </c>
      <c r="K678" s="202"/>
      <c r="L678" s="207"/>
      <c r="M678" s="208"/>
      <c r="N678" s="209"/>
      <c r="O678" s="209"/>
      <c r="P678" s="210">
        <f>SUM(P679:P692)</f>
        <v>0</v>
      </c>
      <c r="Q678" s="209"/>
      <c r="R678" s="210">
        <f>SUM(R679:R692)</f>
        <v>0.0092399999999999999</v>
      </c>
      <c r="S678" s="209"/>
      <c r="T678" s="211">
        <f>SUM(T679:T692)</f>
        <v>0.077147999999999994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12" t="s">
        <v>86</v>
      </c>
      <c r="AT678" s="213" t="s">
        <v>76</v>
      </c>
      <c r="AU678" s="213" t="s">
        <v>84</v>
      </c>
      <c r="AY678" s="212" t="s">
        <v>166</v>
      </c>
      <c r="BK678" s="214">
        <f>SUM(BK679:BK692)</f>
        <v>0</v>
      </c>
    </row>
    <row r="679" s="2" customFormat="1" ht="16.5" customHeight="1">
      <c r="A679" s="41"/>
      <c r="B679" s="42"/>
      <c r="C679" s="217" t="s">
        <v>1126</v>
      </c>
      <c r="D679" s="217" t="s">
        <v>168</v>
      </c>
      <c r="E679" s="218" t="s">
        <v>1127</v>
      </c>
      <c r="F679" s="219" t="s">
        <v>1128</v>
      </c>
      <c r="G679" s="220" t="s">
        <v>182</v>
      </c>
      <c r="H679" s="221">
        <v>132</v>
      </c>
      <c r="I679" s="222"/>
      <c r="J679" s="223">
        <f>ROUND(I679*H679,2)</f>
        <v>0</v>
      </c>
      <c r="K679" s="219" t="s">
        <v>172</v>
      </c>
      <c r="L679" s="47"/>
      <c r="M679" s="224" t="s">
        <v>32</v>
      </c>
      <c r="N679" s="225" t="s">
        <v>48</v>
      </c>
      <c r="O679" s="87"/>
      <c r="P679" s="226">
        <f>O679*H679</f>
        <v>0</v>
      </c>
      <c r="Q679" s="226">
        <v>0</v>
      </c>
      <c r="R679" s="226">
        <f>Q679*H679</f>
        <v>0</v>
      </c>
      <c r="S679" s="226">
        <v>0</v>
      </c>
      <c r="T679" s="22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8" t="s">
        <v>245</v>
      </c>
      <c r="AT679" s="228" t="s">
        <v>168</v>
      </c>
      <c r="AU679" s="228" t="s">
        <v>86</v>
      </c>
      <c r="AY679" s="19" t="s">
        <v>166</v>
      </c>
      <c r="BE679" s="229">
        <f>IF(N679="základní",J679,0)</f>
        <v>0</v>
      </c>
      <c r="BF679" s="229">
        <f>IF(N679="snížená",J679,0)</f>
        <v>0</v>
      </c>
      <c r="BG679" s="229">
        <f>IF(N679="zákl. přenesená",J679,0)</f>
        <v>0</v>
      </c>
      <c r="BH679" s="229">
        <f>IF(N679="sníž. přenesená",J679,0)</f>
        <v>0</v>
      </c>
      <c r="BI679" s="229">
        <f>IF(N679="nulová",J679,0)</f>
        <v>0</v>
      </c>
      <c r="BJ679" s="19" t="s">
        <v>84</v>
      </c>
      <c r="BK679" s="229">
        <f>ROUND(I679*H679,2)</f>
        <v>0</v>
      </c>
      <c r="BL679" s="19" t="s">
        <v>245</v>
      </c>
      <c r="BM679" s="228" t="s">
        <v>1129</v>
      </c>
    </row>
    <row r="680" s="2" customFormat="1" ht="16.5" customHeight="1">
      <c r="A680" s="41"/>
      <c r="B680" s="42"/>
      <c r="C680" s="217" t="s">
        <v>1130</v>
      </c>
      <c r="D680" s="217" t="s">
        <v>168</v>
      </c>
      <c r="E680" s="218" t="s">
        <v>1131</v>
      </c>
      <c r="F680" s="219" t="s">
        <v>1132</v>
      </c>
      <c r="G680" s="220" t="s">
        <v>205</v>
      </c>
      <c r="H680" s="221">
        <v>6</v>
      </c>
      <c r="I680" s="222"/>
      <c r="J680" s="223">
        <f>ROUND(I680*H680,2)</f>
        <v>0</v>
      </c>
      <c r="K680" s="219" t="s">
        <v>172</v>
      </c>
      <c r="L680" s="47"/>
      <c r="M680" s="224" t="s">
        <v>32</v>
      </c>
      <c r="N680" s="225" t="s">
        <v>48</v>
      </c>
      <c r="O680" s="87"/>
      <c r="P680" s="226">
        <f>O680*H680</f>
        <v>0</v>
      </c>
      <c r="Q680" s="226">
        <v>0</v>
      </c>
      <c r="R680" s="226">
        <f>Q680*H680</f>
        <v>0</v>
      </c>
      <c r="S680" s="226">
        <v>0</v>
      </c>
      <c r="T680" s="227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28" t="s">
        <v>245</v>
      </c>
      <c r="AT680" s="228" t="s">
        <v>168</v>
      </c>
      <c r="AU680" s="228" t="s">
        <v>86</v>
      </c>
      <c r="AY680" s="19" t="s">
        <v>166</v>
      </c>
      <c r="BE680" s="229">
        <f>IF(N680="základní",J680,0)</f>
        <v>0</v>
      </c>
      <c r="BF680" s="229">
        <f>IF(N680="snížená",J680,0)</f>
        <v>0</v>
      </c>
      <c r="BG680" s="229">
        <f>IF(N680="zákl. přenesená",J680,0)</f>
        <v>0</v>
      </c>
      <c r="BH680" s="229">
        <f>IF(N680="sníž. přenesená",J680,0)</f>
        <v>0</v>
      </c>
      <c r="BI680" s="229">
        <f>IF(N680="nulová",J680,0)</f>
        <v>0</v>
      </c>
      <c r="BJ680" s="19" t="s">
        <v>84</v>
      </c>
      <c r="BK680" s="229">
        <f>ROUND(I680*H680,2)</f>
        <v>0</v>
      </c>
      <c r="BL680" s="19" t="s">
        <v>245</v>
      </c>
      <c r="BM680" s="228" t="s">
        <v>1133</v>
      </c>
    </row>
    <row r="681" s="2" customFormat="1" ht="16.5" customHeight="1">
      <c r="A681" s="41"/>
      <c r="B681" s="42"/>
      <c r="C681" s="217" t="s">
        <v>1134</v>
      </c>
      <c r="D681" s="217" t="s">
        <v>168</v>
      </c>
      <c r="E681" s="218" t="s">
        <v>1135</v>
      </c>
      <c r="F681" s="219" t="s">
        <v>1136</v>
      </c>
      <c r="G681" s="220" t="s">
        <v>205</v>
      </c>
      <c r="H681" s="221">
        <v>12</v>
      </c>
      <c r="I681" s="222"/>
      <c r="J681" s="223">
        <f>ROUND(I681*H681,2)</f>
        <v>0</v>
      </c>
      <c r="K681" s="219" t="s">
        <v>172</v>
      </c>
      <c r="L681" s="47"/>
      <c r="M681" s="224" t="s">
        <v>32</v>
      </c>
      <c r="N681" s="225" t="s">
        <v>48</v>
      </c>
      <c r="O681" s="87"/>
      <c r="P681" s="226">
        <f>O681*H681</f>
        <v>0</v>
      </c>
      <c r="Q681" s="226">
        <v>0</v>
      </c>
      <c r="R681" s="226">
        <f>Q681*H681</f>
        <v>0</v>
      </c>
      <c r="S681" s="226">
        <v>0</v>
      </c>
      <c r="T681" s="22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28" t="s">
        <v>245</v>
      </c>
      <c r="AT681" s="228" t="s">
        <v>168</v>
      </c>
      <c r="AU681" s="228" t="s">
        <v>86</v>
      </c>
      <c r="AY681" s="19" t="s">
        <v>166</v>
      </c>
      <c r="BE681" s="229">
        <f>IF(N681="základní",J681,0)</f>
        <v>0</v>
      </c>
      <c r="BF681" s="229">
        <f>IF(N681="snížená",J681,0)</f>
        <v>0</v>
      </c>
      <c r="BG681" s="229">
        <f>IF(N681="zákl. přenesená",J681,0)</f>
        <v>0</v>
      </c>
      <c r="BH681" s="229">
        <f>IF(N681="sníž. přenesená",J681,0)</f>
        <v>0</v>
      </c>
      <c r="BI681" s="229">
        <f>IF(N681="nulová",J681,0)</f>
        <v>0</v>
      </c>
      <c r="BJ681" s="19" t="s">
        <v>84</v>
      </c>
      <c r="BK681" s="229">
        <f>ROUND(I681*H681,2)</f>
        <v>0</v>
      </c>
      <c r="BL681" s="19" t="s">
        <v>245</v>
      </c>
      <c r="BM681" s="228" t="s">
        <v>1137</v>
      </c>
    </row>
    <row r="682" s="2" customFormat="1" ht="16.5" customHeight="1">
      <c r="A682" s="41"/>
      <c r="B682" s="42"/>
      <c r="C682" s="217" t="s">
        <v>1138</v>
      </c>
      <c r="D682" s="217" t="s">
        <v>168</v>
      </c>
      <c r="E682" s="218" t="s">
        <v>1139</v>
      </c>
      <c r="F682" s="219" t="s">
        <v>1140</v>
      </c>
      <c r="G682" s="220" t="s">
        <v>182</v>
      </c>
      <c r="H682" s="221">
        <v>132</v>
      </c>
      <c r="I682" s="222"/>
      <c r="J682" s="223">
        <f>ROUND(I682*H682,2)</f>
        <v>0</v>
      </c>
      <c r="K682" s="219" t="s">
        <v>172</v>
      </c>
      <c r="L682" s="47"/>
      <c r="M682" s="224" t="s">
        <v>32</v>
      </c>
      <c r="N682" s="225" t="s">
        <v>48</v>
      </c>
      <c r="O682" s="87"/>
      <c r="P682" s="226">
        <f>O682*H682</f>
        <v>0</v>
      </c>
      <c r="Q682" s="226">
        <v>0</v>
      </c>
      <c r="R682" s="226">
        <f>Q682*H682</f>
        <v>0</v>
      </c>
      <c r="S682" s="226">
        <v>0</v>
      </c>
      <c r="T682" s="227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8" t="s">
        <v>245</v>
      </c>
      <c r="AT682" s="228" t="s">
        <v>168</v>
      </c>
      <c r="AU682" s="228" t="s">
        <v>86</v>
      </c>
      <c r="AY682" s="19" t="s">
        <v>166</v>
      </c>
      <c r="BE682" s="229">
        <f>IF(N682="základní",J682,0)</f>
        <v>0</v>
      </c>
      <c r="BF682" s="229">
        <f>IF(N682="snížená",J682,0)</f>
        <v>0</v>
      </c>
      <c r="BG682" s="229">
        <f>IF(N682="zákl. přenesená",J682,0)</f>
        <v>0</v>
      </c>
      <c r="BH682" s="229">
        <f>IF(N682="sníž. přenesená",J682,0)</f>
        <v>0</v>
      </c>
      <c r="BI682" s="229">
        <f>IF(N682="nulová",J682,0)</f>
        <v>0</v>
      </c>
      <c r="BJ682" s="19" t="s">
        <v>84</v>
      </c>
      <c r="BK682" s="229">
        <f>ROUND(I682*H682,2)</f>
        <v>0</v>
      </c>
      <c r="BL682" s="19" t="s">
        <v>245</v>
      </c>
      <c r="BM682" s="228" t="s">
        <v>1141</v>
      </c>
    </row>
    <row r="683" s="2" customFormat="1" ht="16.5" customHeight="1">
      <c r="A683" s="41"/>
      <c r="B683" s="42"/>
      <c r="C683" s="217" t="s">
        <v>1142</v>
      </c>
      <c r="D683" s="217" t="s">
        <v>168</v>
      </c>
      <c r="E683" s="218" t="s">
        <v>1143</v>
      </c>
      <c r="F683" s="219" t="s">
        <v>1144</v>
      </c>
      <c r="G683" s="220" t="s">
        <v>205</v>
      </c>
      <c r="H683" s="221">
        <v>66</v>
      </c>
      <c r="I683" s="222"/>
      <c r="J683" s="223">
        <f>ROUND(I683*H683,2)</f>
        <v>0</v>
      </c>
      <c r="K683" s="219" t="s">
        <v>172</v>
      </c>
      <c r="L683" s="47"/>
      <c r="M683" s="224" t="s">
        <v>32</v>
      </c>
      <c r="N683" s="225" t="s">
        <v>48</v>
      </c>
      <c r="O683" s="87"/>
      <c r="P683" s="226">
        <f>O683*H683</f>
        <v>0</v>
      </c>
      <c r="Q683" s="226">
        <v>0</v>
      </c>
      <c r="R683" s="226">
        <f>Q683*H683</f>
        <v>0</v>
      </c>
      <c r="S683" s="226">
        <v>0</v>
      </c>
      <c r="T683" s="227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8" t="s">
        <v>245</v>
      </c>
      <c r="AT683" s="228" t="s">
        <v>168</v>
      </c>
      <c r="AU683" s="228" t="s">
        <v>86</v>
      </c>
      <c r="AY683" s="19" t="s">
        <v>166</v>
      </c>
      <c r="BE683" s="229">
        <f>IF(N683="základní",J683,0)</f>
        <v>0</v>
      </c>
      <c r="BF683" s="229">
        <f>IF(N683="snížená",J683,0)</f>
        <v>0</v>
      </c>
      <c r="BG683" s="229">
        <f>IF(N683="zákl. přenesená",J683,0)</f>
        <v>0</v>
      </c>
      <c r="BH683" s="229">
        <f>IF(N683="sníž. přenesená",J683,0)</f>
        <v>0</v>
      </c>
      <c r="BI683" s="229">
        <f>IF(N683="nulová",J683,0)</f>
        <v>0</v>
      </c>
      <c r="BJ683" s="19" t="s">
        <v>84</v>
      </c>
      <c r="BK683" s="229">
        <f>ROUND(I683*H683,2)</f>
        <v>0</v>
      </c>
      <c r="BL683" s="19" t="s">
        <v>245</v>
      </c>
      <c r="BM683" s="228" t="s">
        <v>1145</v>
      </c>
    </row>
    <row r="684" s="2" customFormat="1" ht="16.5" customHeight="1">
      <c r="A684" s="41"/>
      <c r="B684" s="42"/>
      <c r="C684" s="263" t="s">
        <v>1146</v>
      </c>
      <c r="D684" s="263" t="s">
        <v>267</v>
      </c>
      <c r="E684" s="264" t="s">
        <v>1147</v>
      </c>
      <c r="F684" s="265" t="s">
        <v>1148</v>
      </c>
      <c r="G684" s="266" t="s">
        <v>205</v>
      </c>
      <c r="H684" s="267">
        <v>66</v>
      </c>
      <c r="I684" s="268"/>
      <c r="J684" s="269">
        <f>ROUND(I684*H684,2)</f>
        <v>0</v>
      </c>
      <c r="K684" s="265" t="s">
        <v>172</v>
      </c>
      <c r="L684" s="270"/>
      <c r="M684" s="271" t="s">
        <v>32</v>
      </c>
      <c r="N684" s="272" t="s">
        <v>48</v>
      </c>
      <c r="O684" s="87"/>
      <c r="P684" s="226">
        <f>O684*H684</f>
        <v>0</v>
      </c>
      <c r="Q684" s="226">
        <v>0.00013999999999999999</v>
      </c>
      <c r="R684" s="226">
        <f>Q684*H684</f>
        <v>0.0092399999999999999</v>
      </c>
      <c r="S684" s="226">
        <v>0</v>
      </c>
      <c r="T684" s="227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8" t="s">
        <v>332</v>
      </c>
      <c r="AT684" s="228" t="s">
        <v>267</v>
      </c>
      <c r="AU684" s="228" t="s">
        <v>86</v>
      </c>
      <c r="AY684" s="19" t="s">
        <v>166</v>
      </c>
      <c r="BE684" s="229">
        <f>IF(N684="základní",J684,0)</f>
        <v>0</v>
      </c>
      <c r="BF684" s="229">
        <f>IF(N684="snížená",J684,0)</f>
        <v>0</v>
      </c>
      <c r="BG684" s="229">
        <f>IF(N684="zákl. přenesená",J684,0)</f>
        <v>0</v>
      </c>
      <c r="BH684" s="229">
        <f>IF(N684="sníž. přenesená",J684,0)</f>
        <v>0</v>
      </c>
      <c r="BI684" s="229">
        <f>IF(N684="nulová",J684,0)</f>
        <v>0</v>
      </c>
      <c r="BJ684" s="19" t="s">
        <v>84</v>
      </c>
      <c r="BK684" s="229">
        <f>ROUND(I684*H684,2)</f>
        <v>0</v>
      </c>
      <c r="BL684" s="19" t="s">
        <v>245</v>
      </c>
      <c r="BM684" s="228" t="s">
        <v>1149</v>
      </c>
    </row>
    <row r="685" s="2" customFormat="1">
      <c r="A685" s="41"/>
      <c r="B685" s="42"/>
      <c r="C685" s="217" t="s">
        <v>1150</v>
      </c>
      <c r="D685" s="217" t="s">
        <v>168</v>
      </c>
      <c r="E685" s="218" t="s">
        <v>1151</v>
      </c>
      <c r="F685" s="219" t="s">
        <v>1152</v>
      </c>
      <c r="G685" s="220" t="s">
        <v>182</v>
      </c>
      <c r="H685" s="221">
        <v>132</v>
      </c>
      <c r="I685" s="222"/>
      <c r="J685" s="223">
        <f>ROUND(I685*H685,2)</f>
        <v>0</v>
      </c>
      <c r="K685" s="219" t="s">
        <v>172</v>
      </c>
      <c r="L685" s="47"/>
      <c r="M685" s="224" t="s">
        <v>32</v>
      </c>
      <c r="N685" s="225" t="s">
        <v>48</v>
      </c>
      <c r="O685" s="87"/>
      <c r="P685" s="226">
        <f>O685*H685</f>
        <v>0</v>
      </c>
      <c r="Q685" s="226">
        <v>0</v>
      </c>
      <c r="R685" s="226">
        <f>Q685*H685</f>
        <v>0</v>
      </c>
      <c r="S685" s="226">
        <v>0.00040000000000000002</v>
      </c>
      <c r="T685" s="227">
        <f>S685*H685</f>
        <v>0.0528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28" t="s">
        <v>245</v>
      </c>
      <c r="AT685" s="228" t="s">
        <v>168</v>
      </c>
      <c r="AU685" s="228" t="s">
        <v>86</v>
      </c>
      <c r="AY685" s="19" t="s">
        <v>166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9" t="s">
        <v>84</v>
      </c>
      <c r="BK685" s="229">
        <f>ROUND(I685*H685,2)</f>
        <v>0</v>
      </c>
      <c r="BL685" s="19" t="s">
        <v>245</v>
      </c>
      <c r="BM685" s="228" t="s">
        <v>1153</v>
      </c>
    </row>
    <row r="686" s="13" customFormat="1">
      <c r="A686" s="13"/>
      <c r="B686" s="230"/>
      <c r="C686" s="231"/>
      <c r="D686" s="232" t="s">
        <v>175</v>
      </c>
      <c r="E686" s="233" t="s">
        <v>32</v>
      </c>
      <c r="F686" s="234" t="s">
        <v>1154</v>
      </c>
      <c r="G686" s="231"/>
      <c r="H686" s="235">
        <v>132</v>
      </c>
      <c r="I686" s="236"/>
      <c r="J686" s="231"/>
      <c r="K686" s="231"/>
      <c r="L686" s="237"/>
      <c r="M686" s="238"/>
      <c r="N686" s="239"/>
      <c r="O686" s="239"/>
      <c r="P686" s="239"/>
      <c r="Q686" s="239"/>
      <c r="R686" s="239"/>
      <c r="S686" s="239"/>
      <c r="T686" s="24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1" t="s">
        <v>175</v>
      </c>
      <c r="AU686" s="241" t="s">
        <v>86</v>
      </c>
      <c r="AV686" s="13" t="s">
        <v>86</v>
      </c>
      <c r="AW686" s="13" t="s">
        <v>39</v>
      </c>
      <c r="AX686" s="13" t="s">
        <v>84</v>
      </c>
      <c r="AY686" s="241" t="s">
        <v>166</v>
      </c>
    </row>
    <row r="687" s="2" customFormat="1" ht="16.5" customHeight="1">
      <c r="A687" s="41"/>
      <c r="B687" s="42"/>
      <c r="C687" s="217" t="s">
        <v>1155</v>
      </c>
      <c r="D687" s="217" t="s">
        <v>168</v>
      </c>
      <c r="E687" s="218" t="s">
        <v>1156</v>
      </c>
      <c r="F687" s="219" t="s">
        <v>1157</v>
      </c>
      <c r="G687" s="220" t="s">
        <v>205</v>
      </c>
      <c r="H687" s="221">
        <v>52.799999999999997</v>
      </c>
      <c r="I687" s="222"/>
      <c r="J687" s="223">
        <f>ROUND(I687*H687,2)</f>
        <v>0</v>
      </c>
      <c r="K687" s="219" t="s">
        <v>172</v>
      </c>
      <c r="L687" s="47"/>
      <c r="M687" s="224" t="s">
        <v>32</v>
      </c>
      <c r="N687" s="225" t="s">
        <v>48</v>
      </c>
      <c r="O687" s="87"/>
      <c r="P687" s="226">
        <f>O687*H687</f>
        <v>0</v>
      </c>
      <c r="Q687" s="226">
        <v>0</v>
      </c>
      <c r="R687" s="226">
        <f>Q687*H687</f>
        <v>0</v>
      </c>
      <c r="S687" s="226">
        <v>0.00021000000000000001</v>
      </c>
      <c r="T687" s="227">
        <f>S687*H687</f>
        <v>0.011088000000000001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28" t="s">
        <v>245</v>
      </c>
      <c r="AT687" s="228" t="s">
        <v>168</v>
      </c>
      <c r="AU687" s="228" t="s">
        <v>86</v>
      </c>
      <c r="AY687" s="19" t="s">
        <v>166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9" t="s">
        <v>84</v>
      </c>
      <c r="BK687" s="229">
        <f>ROUND(I687*H687,2)</f>
        <v>0</v>
      </c>
      <c r="BL687" s="19" t="s">
        <v>245</v>
      </c>
      <c r="BM687" s="228" t="s">
        <v>1158</v>
      </c>
    </row>
    <row r="688" s="13" customFormat="1">
      <c r="A688" s="13"/>
      <c r="B688" s="230"/>
      <c r="C688" s="231"/>
      <c r="D688" s="232" t="s">
        <v>175</v>
      </c>
      <c r="E688" s="233" t="s">
        <v>32</v>
      </c>
      <c r="F688" s="234" t="s">
        <v>1159</v>
      </c>
      <c r="G688" s="231"/>
      <c r="H688" s="235">
        <v>52.799999999999997</v>
      </c>
      <c r="I688" s="236"/>
      <c r="J688" s="231"/>
      <c r="K688" s="231"/>
      <c r="L688" s="237"/>
      <c r="M688" s="238"/>
      <c r="N688" s="239"/>
      <c r="O688" s="239"/>
      <c r="P688" s="239"/>
      <c r="Q688" s="239"/>
      <c r="R688" s="239"/>
      <c r="S688" s="239"/>
      <c r="T688" s="24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1" t="s">
        <v>175</v>
      </c>
      <c r="AU688" s="241" t="s">
        <v>86</v>
      </c>
      <c r="AV688" s="13" t="s">
        <v>86</v>
      </c>
      <c r="AW688" s="13" t="s">
        <v>39</v>
      </c>
      <c r="AX688" s="13" t="s">
        <v>84</v>
      </c>
      <c r="AY688" s="241" t="s">
        <v>166</v>
      </c>
    </row>
    <row r="689" s="2" customFormat="1" ht="16.5" customHeight="1">
      <c r="A689" s="41"/>
      <c r="B689" s="42"/>
      <c r="C689" s="217" t="s">
        <v>1160</v>
      </c>
      <c r="D689" s="217" t="s">
        <v>168</v>
      </c>
      <c r="E689" s="218" t="s">
        <v>1161</v>
      </c>
      <c r="F689" s="219" t="s">
        <v>1162</v>
      </c>
      <c r="G689" s="220" t="s">
        <v>205</v>
      </c>
      <c r="H689" s="221">
        <v>6</v>
      </c>
      <c r="I689" s="222"/>
      <c r="J689" s="223">
        <f>ROUND(I689*H689,2)</f>
        <v>0</v>
      </c>
      <c r="K689" s="219" t="s">
        <v>172</v>
      </c>
      <c r="L689" s="47"/>
      <c r="M689" s="224" t="s">
        <v>32</v>
      </c>
      <c r="N689" s="225" t="s">
        <v>48</v>
      </c>
      <c r="O689" s="87"/>
      <c r="P689" s="226">
        <f>O689*H689</f>
        <v>0</v>
      </c>
      <c r="Q689" s="226">
        <v>0</v>
      </c>
      <c r="R689" s="226">
        <f>Q689*H689</f>
        <v>0</v>
      </c>
      <c r="S689" s="226">
        <v>0.0022100000000000002</v>
      </c>
      <c r="T689" s="227">
        <f>S689*H689</f>
        <v>0.013260000000000001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8" t="s">
        <v>245</v>
      </c>
      <c r="AT689" s="228" t="s">
        <v>168</v>
      </c>
      <c r="AU689" s="228" t="s">
        <v>86</v>
      </c>
      <c r="AY689" s="19" t="s">
        <v>166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19" t="s">
        <v>84</v>
      </c>
      <c r="BK689" s="229">
        <f>ROUND(I689*H689,2)</f>
        <v>0</v>
      </c>
      <c r="BL689" s="19" t="s">
        <v>245</v>
      </c>
      <c r="BM689" s="228" t="s">
        <v>1163</v>
      </c>
    </row>
    <row r="690" s="2" customFormat="1">
      <c r="A690" s="41"/>
      <c r="B690" s="42"/>
      <c r="C690" s="217" t="s">
        <v>1164</v>
      </c>
      <c r="D690" s="217" t="s">
        <v>168</v>
      </c>
      <c r="E690" s="218" t="s">
        <v>1165</v>
      </c>
      <c r="F690" s="219" t="s">
        <v>1166</v>
      </c>
      <c r="G690" s="220" t="s">
        <v>205</v>
      </c>
      <c r="H690" s="221">
        <v>1</v>
      </c>
      <c r="I690" s="222"/>
      <c r="J690" s="223">
        <f>ROUND(I690*H690,2)</f>
        <v>0</v>
      </c>
      <c r="K690" s="219" t="s">
        <v>172</v>
      </c>
      <c r="L690" s="47"/>
      <c r="M690" s="224" t="s">
        <v>32</v>
      </c>
      <c r="N690" s="225" t="s">
        <v>48</v>
      </c>
      <c r="O690" s="87"/>
      <c r="P690" s="226">
        <f>O690*H690</f>
        <v>0</v>
      </c>
      <c r="Q690" s="226">
        <v>0</v>
      </c>
      <c r="R690" s="226">
        <f>Q690*H690</f>
        <v>0</v>
      </c>
      <c r="S690" s="226">
        <v>0</v>
      </c>
      <c r="T690" s="227">
        <f>S690*H690</f>
        <v>0</v>
      </c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R690" s="228" t="s">
        <v>245</v>
      </c>
      <c r="AT690" s="228" t="s">
        <v>168</v>
      </c>
      <c r="AU690" s="228" t="s">
        <v>86</v>
      </c>
      <c r="AY690" s="19" t="s">
        <v>166</v>
      </c>
      <c r="BE690" s="229">
        <f>IF(N690="základní",J690,0)</f>
        <v>0</v>
      </c>
      <c r="BF690" s="229">
        <f>IF(N690="snížená",J690,0)</f>
        <v>0</v>
      </c>
      <c r="BG690" s="229">
        <f>IF(N690="zákl. přenesená",J690,0)</f>
        <v>0</v>
      </c>
      <c r="BH690" s="229">
        <f>IF(N690="sníž. přenesená",J690,0)</f>
        <v>0</v>
      </c>
      <c r="BI690" s="229">
        <f>IF(N690="nulová",J690,0)</f>
        <v>0</v>
      </c>
      <c r="BJ690" s="19" t="s">
        <v>84</v>
      </c>
      <c r="BK690" s="229">
        <f>ROUND(I690*H690,2)</f>
        <v>0</v>
      </c>
      <c r="BL690" s="19" t="s">
        <v>245</v>
      </c>
      <c r="BM690" s="228" t="s">
        <v>1167</v>
      </c>
    </row>
    <row r="691" s="2" customFormat="1" ht="16.5" customHeight="1">
      <c r="A691" s="41"/>
      <c r="B691" s="42"/>
      <c r="C691" s="217" t="s">
        <v>1168</v>
      </c>
      <c r="D691" s="217" t="s">
        <v>168</v>
      </c>
      <c r="E691" s="218" t="s">
        <v>1169</v>
      </c>
      <c r="F691" s="219" t="s">
        <v>1170</v>
      </c>
      <c r="G691" s="220" t="s">
        <v>205</v>
      </c>
      <c r="H691" s="221">
        <v>6</v>
      </c>
      <c r="I691" s="222"/>
      <c r="J691" s="223">
        <f>ROUND(I691*H691,2)</f>
        <v>0</v>
      </c>
      <c r="K691" s="219" t="s">
        <v>172</v>
      </c>
      <c r="L691" s="47"/>
      <c r="M691" s="224" t="s">
        <v>32</v>
      </c>
      <c r="N691" s="225" t="s">
        <v>48</v>
      </c>
      <c r="O691" s="87"/>
      <c r="P691" s="226">
        <f>O691*H691</f>
        <v>0</v>
      </c>
      <c r="Q691" s="226">
        <v>0</v>
      </c>
      <c r="R691" s="226">
        <f>Q691*H691</f>
        <v>0</v>
      </c>
      <c r="S691" s="226">
        <v>0</v>
      </c>
      <c r="T691" s="227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8" t="s">
        <v>245</v>
      </c>
      <c r="AT691" s="228" t="s">
        <v>168</v>
      </c>
      <c r="AU691" s="228" t="s">
        <v>86</v>
      </c>
      <c r="AY691" s="19" t="s">
        <v>166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9" t="s">
        <v>84</v>
      </c>
      <c r="BK691" s="229">
        <f>ROUND(I691*H691,2)</f>
        <v>0</v>
      </c>
      <c r="BL691" s="19" t="s">
        <v>245</v>
      </c>
      <c r="BM691" s="228" t="s">
        <v>1171</v>
      </c>
    </row>
    <row r="692" s="2" customFormat="1">
      <c r="A692" s="41"/>
      <c r="B692" s="42"/>
      <c r="C692" s="217" t="s">
        <v>1172</v>
      </c>
      <c r="D692" s="217" t="s">
        <v>168</v>
      </c>
      <c r="E692" s="218" t="s">
        <v>1173</v>
      </c>
      <c r="F692" s="219" t="s">
        <v>1174</v>
      </c>
      <c r="G692" s="220" t="s">
        <v>274</v>
      </c>
      <c r="H692" s="221">
        <v>0.0089999999999999993</v>
      </c>
      <c r="I692" s="222"/>
      <c r="J692" s="223">
        <f>ROUND(I692*H692,2)</f>
        <v>0</v>
      </c>
      <c r="K692" s="219" t="s">
        <v>172</v>
      </c>
      <c r="L692" s="47"/>
      <c r="M692" s="224" t="s">
        <v>32</v>
      </c>
      <c r="N692" s="225" t="s">
        <v>48</v>
      </c>
      <c r="O692" s="87"/>
      <c r="P692" s="226">
        <f>O692*H692</f>
        <v>0</v>
      </c>
      <c r="Q692" s="226">
        <v>0</v>
      </c>
      <c r="R692" s="226">
        <f>Q692*H692</f>
        <v>0</v>
      </c>
      <c r="S692" s="226">
        <v>0</v>
      </c>
      <c r="T692" s="22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8" t="s">
        <v>245</v>
      </c>
      <c r="AT692" s="228" t="s">
        <v>168</v>
      </c>
      <c r="AU692" s="228" t="s">
        <v>86</v>
      </c>
      <c r="AY692" s="19" t="s">
        <v>166</v>
      </c>
      <c r="BE692" s="229">
        <f>IF(N692="základní",J692,0)</f>
        <v>0</v>
      </c>
      <c r="BF692" s="229">
        <f>IF(N692="snížená",J692,0)</f>
        <v>0</v>
      </c>
      <c r="BG692" s="229">
        <f>IF(N692="zákl. přenesená",J692,0)</f>
        <v>0</v>
      </c>
      <c r="BH692" s="229">
        <f>IF(N692="sníž. přenesená",J692,0)</f>
        <v>0</v>
      </c>
      <c r="BI692" s="229">
        <f>IF(N692="nulová",J692,0)</f>
        <v>0</v>
      </c>
      <c r="BJ692" s="19" t="s">
        <v>84</v>
      </c>
      <c r="BK692" s="229">
        <f>ROUND(I692*H692,2)</f>
        <v>0</v>
      </c>
      <c r="BL692" s="19" t="s">
        <v>245</v>
      </c>
      <c r="BM692" s="228" t="s">
        <v>1175</v>
      </c>
    </row>
    <row r="693" s="12" customFormat="1" ht="22.8" customHeight="1">
      <c r="A693" s="12"/>
      <c r="B693" s="201"/>
      <c r="C693" s="202"/>
      <c r="D693" s="203" t="s">
        <v>76</v>
      </c>
      <c r="E693" s="215" t="s">
        <v>1176</v>
      </c>
      <c r="F693" s="215" t="s">
        <v>1177</v>
      </c>
      <c r="G693" s="202"/>
      <c r="H693" s="202"/>
      <c r="I693" s="205"/>
      <c r="J693" s="216">
        <f>BK693</f>
        <v>0</v>
      </c>
      <c r="K693" s="202"/>
      <c r="L693" s="207"/>
      <c r="M693" s="208"/>
      <c r="N693" s="209"/>
      <c r="O693" s="209"/>
      <c r="P693" s="210">
        <f>SUM(P694:P742)</f>
        <v>0</v>
      </c>
      <c r="Q693" s="209"/>
      <c r="R693" s="210">
        <f>SUM(R694:R742)</f>
        <v>12.922958679999999</v>
      </c>
      <c r="S693" s="209"/>
      <c r="T693" s="211">
        <f>SUM(T694:T742)</f>
        <v>26.73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12" t="s">
        <v>86</v>
      </c>
      <c r="AT693" s="213" t="s">
        <v>76</v>
      </c>
      <c r="AU693" s="213" t="s">
        <v>84</v>
      </c>
      <c r="AY693" s="212" t="s">
        <v>166</v>
      </c>
      <c r="BK693" s="214">
        <f>SUM(BK694:BK742)</f>
        <v>0</v>
      </c>
    </row>
    <row r="694" s="2" customFormat="1">
      <c r="A694" s="41"/>
      <c r="B694" s="42"/>
      <c r="C694" s="217" t="s">
        <v>1178</v>
      </c>
      <c r="D694" s="217" t="s">
        <v>168</v>
      </c>
      <c r="E694" s="218" t="s">
        <v>1179</v>
      </c>
      <c r="F694" s="219" t="s">
        <v>1180</v>
      </c>
      <c r="G694" s="220" t="s">
        <v>205</v>
      </c>
      <c r="H694" s="221">
        <v>840</v>
      </c>
      <c r="I694" s="222"/>
      <c r="J694" s="223">
        <f>ROUND(I694*H694,2)</f>
        <v>0</v>
      </c>
      <c r="K694" s="219" t="s">
        <v>172</v>
      </c>
      <c r="L694" s="47"/>
      <c r="M694" s="224" t="s">
        <v>32</v>
      </c>
      <c r="N694" s="225" t="s">
        <v>48</v>
      </c>
      <c r="O694" s="87"/>
      <c r="P694" s="226">
        <f>O694*H694</f>
        <v>0</v>
      </c>
      <c r="Q694" s="226">
        <v>0</v>
      </c>
      <c r="R694" s="226">
        <f>Q694*H694</f>
        <v>0</v>
      </c>
      <c r="S694" s="226">
        <v>0</v>
      </c>
      <c r="T694" s="22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28" t="s">
        <v>245</v>
      </c>
      <c r="AT694" s="228" t="s">
        <v>168</v>
      </c>
      <c r="AU694" s="228" t="s">
        <v>86</v>
      </c>
      <c r="AY694" s="19" t="s">
        <v>166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9" t="s">
        <v>84</v>
      </c>
      <c r="BK694" s="229">
        <f>ROUND(I694*H694,2)</f>
        <v>0</v>
      </c>
      <c r="BL694" s="19" t="s">
        <v>245</v>
      </c>
      <c r="BM694" s="228" t="s">
        <v>1181</v>
      </c>
    </row>
    <row r="695" s="13" customFormat="1">
      <c r="A695" s="13"/>
      <c r="B695" s="230"/>
      <c r="C695" s="231"/>
      <c r="D695" s="232" t="s">
        <v>175</v>
      </c>
      <c r="E695" s="233" t="s">
        <v>32</v>
      </c>
      <c r="F695" s="234" t="s">
        <v>1182</v>
      </c>
      <c r="G695" s="231"/>
      <c r="H695" s="235">
        <v>840</v>
      </c>
      <c r="I695" s="236"/>
      <c r="J695" s="231"/>
      <c r="K695" s="231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175</v>
      </c>
      <c r="AU695" s="241" t="s">
        <v>86</v>
      </c>
      <c r="AV695" s="13" t="s">
        <v>86</v>
      </c>
      <c r="AW695" s="13" t="s">
        <v>39</v>
      </c>
      <c r="AX695" s="13" t="s">
        <v>84</v>
      </c>
      <c r="AY695" s="241" t="s">
        <v>166</v>
      </c>
    </row>
    <row r="696" s="2" customFormat="1" ht="16.5" customHeight="1">
      <c r="A696" s="41"/>
      <c r="B696" s="42"/>
      <c r="C696" s="263" t="s">
        <v>1183</v>
      </c>
      <c r="D696" s="263" t="s">
        <v>267</v>
      </c>
      <c r="E696" s="264" t="s">
        <v>1184</v>
      </c>
      <c r="F696" s="265" t="s">
        <v>1185</v>
      </c>
      <c r="G696" s="266" t="s">
        <v>182</v>
      </c>
      <c r="H696" s="267">
        <v>336</v>
      </c>
      <c r="I696" s="268"/>
      <c r="J696" s="269">
        <f>ROUND(I696*H696,2)</f>
        <v>0</v>
      </c>
      <c r="K696" s="265" t="s">
        <v>172</v>
      </c>
      <c r="L696" s="270"/>
      <c r="M696" s="271" t="s">
        <v>32</v>
      </c>
      <c r="N696" s="272" t="s">
        <v>48</v>
      </c>
      <c r="O696" s="87"/>
      <c r="P696" s="226">
        <f>O696*H696</f>
        <v>0</v>
      </c>
      <c r="Q696" s="226">
        <v>0.00198</v>
      </c>
      <c r="R696" s="226">
        <f>Q696*H696</f>
        <v>0.66527999999999998</v>
      </c>
      <c r="S696" s="226">
        <v>0</v>
      </c>
      <c r="T696" s="227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8" t="s">
        <v>332</v>
      </c>
      <c r="AT696" s="228" t="s">
        <v>267</v>
      </c>
      <c r="AU696" s="228" t="s">
        <v>86</v>
      </c>
      <c r="AY696" s="19" t="s">
        <v>166</v>
      </c>
      <c r="BE696" s="229">
        <f>IF(N696="základní",J696,0)</f>
        <v>0</v>
      </c>
      <c r="BF696" s="229">
        <f>IF(N696="snížená",J696,0)</f>
        <v>0</v>
      </c>
      <c r="BG696" s="229">
        <f>IF(N696="zákl. přenesená",J696,0)</f>
        <v>0</v>
      </c>
      <c r="BH696" s="229">
        <f>IF(N696="sníž. přenesená",J696,0)</f>
        <v>0</v>
      </c>
      <c r="BI696" s="229">
        <f>IF(N696="nulová",J696,0)</f>
        <v>0</v>
      </c>
      <c r="BJ696" s="19" t="s">
        <v>84</v>
      </c>
      <c r="BK696" s="229">
        <f>ROUND(I696*H696,2)</f>
        <v>0</v>
      </c>
      <c r="BL696" s="19" t="s">
        <v>245</v>
      </c>
      <c r="BM696" s="228" t="s">
        <v>1186</v>
      </c>
    </row>
    <row r="697" s="13" customFormat="1">
      <c r="A697" s="13"/>
      <c r="B697" s="230"/>
      <c r="C697" s="231"/>
      <c r="D697" s="232" t="s">
        <v>175</v>
      </c>
      <c r="E697" s="233" t="s">
        <v>32</v>
      </c>
      <c r="F697" s="234" t="s">
        <v>1187</v>
      </c>
      <c r="G697" s="231"/>
      <c r="H697" s="235">
        <v>336</v>
      </c>
      <c r="I697" s="236"/>
      <c r="J697" s="231"/>
      <c r="K697" s="231"/>
      <c r="L697" s="237"/>
      <c r="M697" s="238"/>
      <c r="N697" s="239"/>
      <c r="O697" s="239"/>
      <c r="P697" s="239"/>
      <c r="Q697" s="239"/>
      <c r="R697" s="239"/>
      <c r="S697" s="239"/>
      <c r="T697" s="24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1" t="s">
        <v>175</v>
      </c>
      <c r="AU697" s="241" t="s">
        <v>86</v>
      </c>
      <c r="AV697" s="13" t="s">
        <v>86</v>
      </c>
      <c r="AW697" s="13" t="s">
        <v>39</v>
      </c>
      <c r="AX697" s="13" t="s">
        <v>84</v>
      </c>
      <c r="AY697" s="241" t="s">
        <v>166</v>
      </c>
    </row>
    <row r="698" s="2" customFormat="1" ht="24.15" customHeight="1">
      <c r="A698" s="41"/>
      <c r="B698" s="42"/>
      <c r="C698" s="263" t="s">
        <v>1188</v>
      </c>
      <c r="D698" s="263" t="s">
        <v>267</v>
      </c>
      <c r="E698" s="264" t="s">
        <v>1189</v>
      </c>
      <c r="F698" s="265" t="s">
        <v>1190</v>
      </c>
      <c r="G698" s="266" t="s">
        <v>1191</v>
      </c>
      <c r="H698" s="267">
        <v>16.800000000000001</v>
      </c>
      <c r="I698" s="268"/>
      <c r="J698" s="269">
        <f>ROUND(I698*H698,2)</f>
        <v>0</v>
      </c>
      <c r="K698" s="265" t="s">
        <v>172</v>
      </c>
      <c r="L698" s="270"/>
      <c r="M698" s="271" t="s">
        <v>32</v>
      </c>
      <c r="N698" s="272" t="s">
        <v>48</v>
      </c>
      <c r="O698" s="87"/>
      <c r="P698" s="226">
        <f>O698*H698</f>
        <v>0</v>
      </c>
      <c r="Q698" s="226">
        <v>0.0064400000000000004</v>
      </c>
      <c r="R698" s="226">
        <f>Q698*H698</f>
        <v>0.10819200000000001</v>
      </c>
      <c r="S698" s="226">
        <v>0</v>
      </c>
      <c r="T698" s="227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8" t="s">
        <v>332</v>
      </c>
      <c r="AT698" s="228" t="s">
        <v>267</v>
      </c>
      <c r="AU698" s="228" t="s">
        <v>86</v>
      </c>
      <c r="AY698" s="19" t="s">
        <v>166</v>
      </c>
      <c r="BE698" s="229">
        <f>IF(N698="základní",J698,0)</f>
        <v>0</v>
      </c>
      <c r="BF698" s="229">
        <f>IF(N698="snížená",J698,0)</f>
        <v>0</v>
      </c>
      <c r="BG698" s="229">
        <f>IF(N698="zákl. přenesená",J698,0)</f>
        <v>0</v>
      </c>
      <c r="BH698" s="229">
        <f>IF(N698="sníž. přenesená",J698,0)</f>
        <v>0</v>
      </c>
      <c r="BI698" s="229">
        <f>IF(N698="nulová",J698,0)</f>
        <v>0</v>
      </c>
      <c r="BJ698" s="19" t="s">
        <v>84</v>
      </c>
      <c r="BK698" s="229">
        <f>ROUND(I698*H698,2)</f>
        <v>0</v>
      </c>
      <c r="BL698" s="19" t="s">
        <v>245</v>
      </c>
      <c r="BM698" s="228" t="s">
        <v>1192</v>
      </c>
    </row>
    <row r="699" s="13" customFormat="1">
      <c r="A699" s="13"/>
      <c r="B699" s="230"/>
      <c r="C699" s="231"/>
      <c r="D699" s="232" t="s">
        <v>175</v>
      </c>
      <c r="E699" s="233" t="s">
        <v>32</v>
      </c>
      <c r="F699" s="234" t="s">
        <v>1193</v>
      </c>
      <c r="G699" s="231"/>
      <c r="H699" s="235">
        <v>16.800000000000001</v>
      </c>
      <c r="I699" s="236"/>
      <c r="J699" s="231"/>
      <c r="K699" s="231"/>
      <c r="L699" s="237"/>
      <c r="M699" s="238"/>
      <c r="N699" s="239"/>
      <c r="O699" s="239"/>
      <c r="P699" s="239"/>
      <c r="Q699" s="239"/>
      <c r="R699" s="239"/>
      <c r="S699" s="239"/>
      <c r="T699" s="24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1" t="s">
        <v>175</v>
      </c>
      <c r="AU699" s="241" t="s">
        <v>86</v>
      </c>
      <c r="AV699" s="13" t="s">
        <v>86</v>
      </c>
      <c r="AW699" s="13" t="s">
        <v>39</v>
      </c>
      <c r="AX699" s="13" t="s">
        <v>84</v>
      </c>
      <c r="AY699" s="241" t="s">
        <v>166</v>
      </c>
    </row>
    <row r="700" s="2" customFormat="1" ht="24.15" customHeight="1">
      <c r="A700" s="41"/>
      <c r="B700" s="42"/>
      <c r="C700" s="263" t="s">
        <v>1194</v>
      </c>
      <c r="D700" s="263" t="s">
        <v>267</v>
      </c>
      <c r="E700" s="264" t="s">
        <v>1195</v>
      </c>
      <c r="F700" s="265" t="s">
        <v>1196</v>
      </c>
      <c r="G700" s="266" t="s">
        <v>1191</v>
      </c>
      <c r="H700" s="267">
        <v>16.800000000000001</v>
      </c>
      <c r="I700" s="268"/>
      <c r="J700" s="269">
        <f>ROUND(I700*H700,2)</f>
        <v>0</v>
      </c>
      <c r="K700" s="265" t="s">
        <v>172</v>
      </c>
      <c r="L700" s="270"/>
      <c r="M700" s="271" t="s">
        <v>32</v>
      </c>
      <c r="N700" s="272" t="s">
        <v>48</v>
      </c>
      <c r="O700" s="87"/>
      <c r="P700" s="226">
        <f>O700*H700</f>
        <v>0</v>
      </c>
      <c r="Q700" s="226">
        <v>0</v>
      </c>
      <c r="R700" s="226">
        <f>Q700*H700</f>
        <v>0</v>
      </c>
      <c r="S700" s="226">
        <v>0</v>
      </c>
      <c r="T700" s="227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8" t="s">
        <v>332</v>
      </c>
      <c r="AT700" s="228" t="s">
        <v>267</v>
      </c>
      <c r="AU700" s="228" t="s">
        <v>86</v>
      </c>
      <c r="AY700" s="19" t="s">
        <v>166</v>
      </c>
      <c r="BE700" s="229">
        <f>IF(N700="základní",J700,0)</f>
        <v>0</v>
      </c>
      <c r="BF700" s="229">
        <f>IF(N700="snížená",J700,0)</f>
        <v>0</v>
      </c>
      <c r="BG700" s="229">
        <f>IF(N700="zákl. přenesená",J700,0)</f>
        <v>0</v>
      </c>
      <c r="BH700" s="229">
        <f>IF(N700="sníž. přenesená",J700,0)</f>
        <v>0</v>
      </c>
      <c r="BI700" s="229">
        <f>IF(N700="nulová",J700,0)</f>
        <v>0</v>
      </c>
      <c r="BJ700" s="19" t="s">
        <v>84</v>
      </c>
      <c r="BK700" s="229">
        <f>ROUND(I700*H700,2)</f>
        <v>0</v>
      </c>
      <c r="BL700" s="19" t="s">
        <v>245</v>
      </c>
      <c r="BM700" s="228" t="s">
        <v>1197</v>
      </c>
    </row>
    <row r="701" s="13" customFormat="1">
      <c r="A701" s="13"/>
      <c r="B701" s="230"/>
      <c r="C701" s="231"/>
      <c r="D701" s="232" t="s">
        <v>175</v>
      </c>
      <c r="E701" s="233" t="s">
        <v>32</v>
      </c>
      <c r="F701" s="234" t="s">
        <v>1193</v>
      </c>
      <c r="G701" s="231"/>
      <c r="H701" s="235">
        <v>16.800000000000001</v>
      </c>
      <c r="I701" s="236"/>
      <c r="J701" s="231"/>
      <c r="K701" s="231"/>
      <c r="L701" s="237"/>
      <c r="M701" s="238"/>
      <c r="N701" s="239"/>
      <c r="O701" s="239"/>
      <c r="P701" s="239"/>
      <c r="Q701" s="239"/>
      <c r="R701" s="239"/>
      <c r="S701" s="239"/>
      <c r="T701" s="240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1" t="s">
        <v>175</v>
      </c>
      <c r="AU701" s="241" t="s">
        <v>86</v>
      </c>
      <c r="AV701" s="13" t="s">
        <v>86</v>
      </c>
      <c r="AW701" s="13" t="s">
        <v>39</v>
      </c>
      <c r="AX701" s="13" t="s">
        <v>84</v>
      </c>
      <c r="AY701" s="241" t="s">
        <v>166</v>
      </c>
    </row>
    <row r="702" s="2" customFormat="1">
      <c r="A702" s="41"/>
      <c r="B702" s="42"/>
      <c r="C702" s="217" t="s">
        <v>1198</v>
      </c>
      <c r="D702" s="217" t="s">
        <v>168</v>
      </c>
      <c r="E702" s="218" t="s">
        <v>1199</v>
      </c>
      <c r="F702" s="219" t="s">
        <v>1200</v>
      </c>
      <c r="G702" s="220" t="s">
        <v>171</v>
      </c>
      <c r="H702" s="221">
        <v>83.599999999999994</v>
      </c>
      <c r="I702" s="222"/>
      <c r="J702" s="223">
        <f>ROUND(I702*H702,2)</f>
        <v>0</v>
      </c>
      <c r="K702" s="219" t="s">
        <v>172</v>
      </c>
      <c r="L702" s="47"/>
      <c r="M702" s="224" t="s">
        <v>32</v>
      </c>
      <c r="N702" s="225" t="s">
        <v>48</v>
      </c>
      <c r="O702" s="87"/>
      <c r="P702" s="226">
        <f>O702*H702</f>
        <v>0</v>
      </c>
      <c r="Q702" s="226">
        <v>0.01396</v>
      </c>
      <c r="R702" s="226">
        <f>Q702*H702</f>
        <v>1.1670559999999999</v>
      </c>
      <c r="S702" s="226">
        <v>0</v>
      </c>
      <c r="T702" s="227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8" t="s">
        <v>245</v>
      </c>
      <c r="AT702" s="228" t="s">
        <v>168</v>
      </c>
      <c r="AU702" s="228" t="s">
        <v>86</v>
      </c>
      <c r="AY702" s="19" t="s">
        <v>166</v>
      </c>
      <c r="BE702" s="229">
        <f>IF(N702="základní",J702,0)</f>
        <v>0</v>
      </c>
      <c r="BF702" s="229">
        <f>IF(N702="snížená",J702,0)</f>
        <v>0</v>
      </c>
      <c r="BG702" s="229">
        <f>IF(N702="zákl. přenesená",J702,0)</f>
        <v>0</v>
      </c>
      <c r="BH702" s="229">
        <f>IF(N702="sníž. přenesená",J702,0)</f>
        <v>0</v>
      </c>
      <c r="BI702" s="229">
        <f>IF(N702="nulová",J702,0)</f>
        <v>0</v>
      </c>
      <c r="BJ702" s="19" t="s">
        <v>84</v>
      </c>
      <c r="BK702" s="229">
        <f>ROUND(I702*H702,2)</f>
        <v>0</v>
      </c>
      <c r="BL702" s="19" t="s">
        <v>245</v>
      </c>
      <c r="BM702" s="228" t="s">
        <v>1201</v>
      </c>
    </row>
    <row r="703" s="15" customFormat="1">
      <c r="A703" s="15"/>
      <c r="B703" s="253"/>
      <c r="C703" s="254"/>
      <c r="D703" s="232" t="s">
        <v>175</v>
      </c>
      <c r="E703" s="255" t="s">
        <v>32</v>
      </c>
      <c r="F703" s="256" t="s">
        <v>633</v>
      </c>
      <c r="G703" s="254"/>
      <c r="H703" s="255" t="s">
        <v>32</v>
      </c>
      <c r="I703" s="257"/>
      <c r="J703" s="254"/>
      <c r="K703" s="254"/>
      <c r="L703" s="258"/>
      <c r="M703" s="259"/>
      <c r="N703" s="260"/>
      <c r="O703" s="260"/>
      <c r="P703" s="260"/>
      <c r="Q703" s="260"/>
      <c r="R703" s="260"/>
      <c r="S703" s="260"/>
      <c r="T703" s="261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62" t="s">
        <v>175</v>
      </c>
      <c r="AU703" s="262" t="s">
        <v>86</v>
      </c>
      <c r="AV703" s="15" t="s">
        <v>84</v>
      </c>
      <c r="AW703" s="15" t="s">
        <v>39</v>
      </c>
      <c r="AX703" s="15" t="s">
        <v>77</v>
      </c>
      <c r="AY703" s="262" t="s">
        <v>166</v>
      </c>
    </row>
    <row r="704" s="13" customFormat="1">
      <c r="A704" s="13"/>
      <c r="B704" s="230"/>
      <c r="C704" s="231"/>
      <c r="D704" s="232" t="s">
        <v>175</v>
      </c>
      <c r="E704" s="233" t="s">
        <v>32</v>
      </c>
      <c r="F704" s="234" t="s">
        <v>1202</v>
      </c>
      <c r="G704" s="231"/>
      <c r="H704" s="235">
        <v>1.5</v>
      </c>
      <c r="I704" s="236"/>
      <c r="J704" s="231"/>
      <c r="K704" s="231"/>
      <c r="L704" s="237"/>
      <c r="M704" s="238"/>
      <c r="N704" s="239"/>
      <c r="O704" s="239"/>
      <c r="P704" s="239"/>
      <c r="Q704" s="239"/>
      <c r="R704" s="239"/>
      <c r="S704" s="239"/>
      <c r="T704" s="24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1" t="s">
        <v>175</v>
      </c>
      <c r="AU704" s="241" t="s">
        <v>86</v>
      </c>
      <c r="AV704" s="13" t="s">
        <v>86</v>
      </c>
      <c r="AW704" s="13" t="s">
        <v>39</v>
      </c>
      <c r="AX704" s="13" t="s">
        <v>77</v>
      </c>
      <c r="AY704" s="241" t="s">
        <v>166</v>
      </c>
    </row>
    <row r="705" s="13" customFormat="1">
      <c r="A705" s="13"/>
      <c r="B705" s="230"/>
      <c r="C705" s="231"/>
      <c r="D705" s="232" t="s">
        <v>175</v>
      </c>
      <c r="E705" s="233" t="s">
        <v>32</v>
      </c>
      <c r="F705" s="234" t="s">
        <v>1203</v>
      </c>
      <c r="G705" s="231"/>
      <c r="H705" s="235">
        <v>45.299999999999997</v>
      </c>
      <c r="I705" s="236"/>
      <c r="J705" s="231"/>
      <c r="K705" s="231"/>
      <c r="L705" s="237"/>
      <c r="M705" s="238"/>
      <c r="N705" s="239"/>
      <c r="O705" s="239"/>
      <c r="P705" s="239"/>
      <c r="Q705" s="239"/>
      <c r="R705" s="239"/>
      <c r="S705" s="239"/>
      <c r="T705" s="24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1" t="s">
        <v>175</v>
      </c>
      <c r="AU705" s="241" t="s">
        <v>86</v>
      </c>
      <c r="AV705" s="13" t="s">
        <v>86</v>
      </c>
      <c r="AW705" s="13" t="s">
        <v>39</v>
      </c>
      <c r="AX705" s="13" t="s">
        <v>77</v>
      </c>
      <c r="AY705" s="241" t="s">
        <v>166</v>
      </c>
    </row>
    <row r="706" s="15" customFormat="1">
      <c r="A706" s="15"/>
      <c r="B706" s="253"/>
      <c r="C706" s="254"/>
      <c r="D706" s="232" t="s">
        <v>175</v>
      </c>
      <c r="E706" s="255" t="s">
        <v>32</v>
      </c>
      <c r="F706" s="256" t="s">
        <v>437</v>
      </c>
      <c r="G706" s="254"/>
      <c r="H706" s="255" t="s">
        <v>32</v>
      </c>
      <c r="I706" s="257"/>
      <c r="J706" s="254"/>
      <c r="K706" s="254"/>
      <c r="L706" s="258"/>
      <c r="M706" s="259"/>
      <c r="N706" s="260"/>
      <c r="O706" s="260"/>
      <c r="P706" s="260"/>
      <c r="Q706" s="260"/>
      <c r="R706" s="260"/>
      <c r="S706" s="260"/>
      <c r="T706" s="261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2" t="s">
        <v>175</v>
      </c>
      <c r="AU706" s="262" t="s">
        <v>86</v>
      </c>
      <c r="AV706" s="15" t="s">
        <v>84</v>
      </c>
      <c r="AW706" s="15" t="s">
        <v>39</v>
      </c>
      <c r="AX706" s="15" t="s">
        <v>77</v>
      </c>
      <c r="AY706" s="262" t="s">
        <v>166</v>
      </c>
    </row>
    <row r="707" s="13" customFormat="1">
      <c r="A707" s="13"/>
      <c r="B707" s="230"/>
      <c r="C707" s="231"/>
      <c r="D707" s="232" t="s">
        <v>175</v>
      </c>
      <c r="E707" s="233" t="s">
        <v>32</v>
      </c>
      <c r="F707" s="234" t="s">
        <v>1204</v>
      </c>
      <c r="G707" s="231"/>
      <c r="H707" s="235">
        <v>19</v>
      </c>
      <c r="I707" s="236"/>
      <c r="J707" s="231"/>
      <c r="K707" s="231"/>
      <c r="L707" s="237"/>
      <c r="M707" s="238"/>
      <c r="N707" s="239"/>
      <c r="O707" s="239"/>
      <c r="P707" s="239"/>
      <c r="Q707" s="239"/>
      <c r="R707" s="239"/>
      <c r="S707" s="239"/>
      <c r="T707" s="24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1" t="s">
        <v>175</v>
      </c>
      <c r="AU707" s="241" t="s">
        <v>86</v>
      </c>
      <c r="AV707" s="13" t="s">
        <v>86</v>
      </c>
      <c r="AW707" s="13" t="s">
        <v>39</v>
      </c>
      <c r="AX707" s="13" t="s">
        <v>77</v>
      </c>
      <c r="AY707" s="241" t="s">
        <v>166</v>
      </c>
    </row>
    <row r="708" s="13" customFormat="1">
      <c r="A708" s="13"/>
      <c r="B708" s="230"/>
      <c r="C708" s="231"/>
      <c r="D708" s="232" t="s">
        <v>175</v>
      </c>
      <c r="E708" s="233" t="s">
        <v>32</v>
      </c>
      <c r="F708" s="234" t="s">
        <v>1205</v>
      </c>
      <c r="G708" s="231"/>
      <c r="H708" s="235">
        <v>3.7999999999999998</v>
      </c>
      <c r="I708" s="236"/>
      <c r="J708" s="231"/>
      <c r="K708" s="231"/>
      <c r="L708" s="237"/>
      <c r="M708" s="238"/>
      <c r="N708" s="239"/>
      <c r="O708" s="239"/>
      <c r="P708" s="239"/>
      <c r="Q708" s="239"/>
      <c r="R708" s="239"/>
      <c r="S708" s="239"/>
      <c r="T708" s="24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1" t="s">
        <v>175</v>
      </c>
      <c r="AU708" s="241" t="s">
        <v>86</v>
      </c>
      <c r="AV708" s="13" t="s">
        <v>86</v>
      </c>
      <c r="AW708" s="13" t="s">
        <v>39</v>
      </c>
      <c r="AX708" s="13" t="s">
        <v>77</v>
      </c>
      <c r="AY708" s="241" t="s">
        <v>166</v>
      </c>
    </row>
    <row r="709" s="13" customFormat="1">
      <c r="A709" s="13"/>
      <c r="B709" s="230"/>
      <c r="C709" s="231"/>
      <c r="D709" s="232" t="s">
        <v>175</v>
      </c>
      <c r="E709" s="233" t="s">
        <v>32</v>
      </c>
      <c r="F709" s="234" t="s">
        <v>1206</v>
      </c>
      <c r="G709" s="231"/>
      <c r="H709" s="235">
        <v>6</v>
      </c>
      <c r="I709" s="236"/>
      <c r="J709" s="231"/>
      <c r="K709" s="231"/>
      <c r="L709" s="237"/>
      <c r="M709" s="238"/>
      <c r="N709" s="239"/>
      <c r="O709" s="239"/>
      <c r="P709" s="239"/>
      <c r="Q709" s="239"/>
      <c r="R709" s="239"/>
      <c r="S709" s="239"/>
      <c r="T709" s="24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1" t="s">
        <v>175</v>
      </c>
      <c r="AU709" s="241" t="s">
        <v>86</v>
      </c>
      <c r="AV709" s="13" t="s">
        <v>86</v>
      </c>
      <c r="AW709" s="13" t="s">
        <v>39</v>
      </c>
      <c r="AX709" s="13" t="s">
        <v>77</v>
      </c>
      <c r="AY709" s="241" t="s">
        <v>166</v>
      </c>
    </row>
    <row r="710" s="13" customFormat="1">
      <c r="A710" s="13"/>
      <c r="B710" s="230"/>
      <c r="C710" s="231"/>
      <c r="D710" s="232" t="s">
        <v>175</v>
      </c>
      <c r="E710" s="233" t="s">
        <v>32</v>
      </c>
      <c r="F710" s="234" t="s">
        <v>1207</v>
      </c>
      <c r="G710" s="231"/>
      <c r="H710" s="235">
        <v>8</v>
      </c>
      <c r="I710" s="236"/>
      <c r="J710" s="231"/>
      <c r="K710" s="231"/>
      <c r="L710" s="237"/>
      <c r="M710" s="238"/>
      <c r="N710" s="239"/>
      <c r="O710" s="239"/>
      <c r="P710" s="239"/>
      <c r="Q710" s="239"/>
      <c r="R710" s="239"/>
      <c r="S710" s="239"/>
      <c r="T710" s="24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1" t="s">
        <v>175</v>
      </c>
      <c r="AU710" s="241" t="s">
        <v>86</v>
      </c>
      <c r="AV710" s="13" t="s">
        <v>86</v>
      </c>
      <c r="AW710" s="13" t="s">
        <v>39</v>
      </c>
      <c r="AX710" s="13" t="s">
        <v>77</v>
      </c>
      <c r="AY710" s="241" t="s">
        <v>166</v>
      </c>
    </row>
    <row r="711" s="14" customFormat="1">
      <c r="A711" s="14"/>
      <c r="B711" s="242"/>
      <c r="C711" s="243"/>
      <c r="D711" s="232" t="s">
        <v>175</v>
      </c>
      <c r="E711" s="244" t="s">
        <v>32</v>
      </c>
      <c r="F711" s="245" t="s">
        <v>219</v>
      </c>
      <c r="G711" s="243"/>
      <c r="H711" s="246">
        <v>83.599999999999994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175</v>
      </c>
      <c r="AU711" s="252" t="s">
        <v>86</v>
      </c>
      <c r="AV711" s="14" t="s">
        <v>173</v>
      </c>
      <c r="AW711" s="14" t="s">
        <v>39</v>
      </c>
      <c r="AX711" s="14" t="s">
        <v>84</v>
      </c>
      <c r="AY711" s="252" t="s">
        <v>166</v>
      </c>
    </row>
    <row r="712" s="2" customFormat="1" ht="16.5" customHeight="1">
      <c r="A712" s="41"/>
      <c r="B712" s="42"/>
      <c r="C712" s="217" t="s">
        <v>1208</v>
      </c>
      <c r="D712" s="217" t="s">
        <v>168</v>
      </c>
      <c r="E712" s="218" t="s">
        <v>1209</v>
      </c>
      <c r="F712" s="219" t="s">
        <v>1210</v>
      </c>
      <c r="G712" s="220" t="s">
        <v>171</v>
      </c>
      <c r="H712" s="221">
        <v>200</v>
      </c>
      <c r="I712" s="222"/>
      <c r="J712" s="223">
        <f>ROUND(I712*H712,2)</f>
        <v>0</v>
      </c>
      <c r="K712" s="219" t="s">
        <v>172</v>
      </c>
      <c r="L712" s="47"/>
      <c r="M712" s="224" t="s">
        <v>32</v>
      </c>
      <c r="N712" s="225" t="s">
        <v>48</v>
      </c>
      <c r="O712" s="87"/>
      <c r="P712" s="226">
        <f>O712*H712</f>
        <v>0</v>
      </c>
      <c r="Q712" s="226">
        <v>0</v>
      </c>
      <c r="R712" s="226">
        <f>Q712*H712</f>
        <v>0</v>
      </c>
      <c r="S712" s="226">
        <v>0.017999999999999999</v>
      </c>
      <c r="T712" s="227">
        <f>S712*H712</f>
        <v>3.5999999999999996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28" t="s">
        <v>245</v>
      </c>
      <c r="AT712" s="228" t="s">
        <v>168</v>
      </c>
      <c r="AU712" s="228" t="s">
        <v>86</v>
      </c>
      <c r="AY712" s="19" t="s">
        <v>166</v>
      </c>
      <c r="BE712" s="229">
        <f>IF(N712="základní",J712,0)</f>
        <v>0</v>
      </c>
      <c r="BF712" s="229">
        <f>IF(N712="snížená",J712,0)</f>
        <v>0</v>
      </c>
      <c r="BG712" s="229">
        <f>IF(N712="zákl. přenesená",J712,0)</f>
        <v>0</v>
      </c>
      <c r="BH712" s="229">
        <f>IF(N712="sníž. přenesená",J712,0)</f>
        <v>0</v>
      </c>
      <c r="BI712" s="229">
        <f>IF(N712="nulová",J712,0)</f>
        <v>0</v>
      </c>
      <c r="BJ712" s="19" t="s">
        <v>84</v>
      </c>
      <c r="BK712" s="229">
        <f>ROUND(I712*H712,2)</f>
        <v>0</v>
      </c>
      <c r="BL712" s="19" t="s">
        <v>245</v>
      </c>
      <c r="BM712" s="228" t="s">
        <v>1211</v>
      </c>
    </row>
    <row r="713" s="15" customFormat="1">
      <c r="A713" s="15"/>
      <c r="B713" s="253"/>
      <c r="C713" s="254"/>
      <c r="D713" s="232" t="s">
        <v>175</v>
      </c>
      <c r="E713" s="255" t="s">
        <v>32</v>
      </c>
      <c r="F713" s="256" t="s">
        <v>340</v>
      </c>
      <c r="G713" s="254"/>
      <c r="H713" s="255" t="s">
        <v>32</v>
      </c>
      <c r="I713" s="257"/>
      <c r="J713" s="254"/>
      <c r="K713" s="254"/>
      <c r="L713" s="258"/>
      <c r="M713" s="259"/>
      <c r="N713" s="260"/>
      <c r="O713" s="260"/>
      <c r="P713" s="260"/>
      <c r="Q713" s="260"/>
      <c r="R713" s="260"/>
      <c r="S713" s="260"/>
      <c r="T713" s="261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2" t="s">
        <v>175</v>
      </c>
      <c r="AU713" s="262" t="s">
        <v>86</v>
      </c>
      <c r="AV713" s="15" t="s">
        <v>84</v>
      </c>
      <c r="AW713" s="15" t="s">
        <v>39</v>
      </c>
      <c r="AX713" s="15" t="s">
        <v>77</v>
      </c>
      <c r="AY713" s="262" t="s">
        <v>166</v>
      </c>
    </row>
    <row r="714" s="13" customFormat="1">
      <c r="A714" s="13"/>
      <c r="B714" s="230"/>
      <c r="C714" s="231"/>
      <c r="D714" s="232" t="s">
        <v>175</v>
      </c>
      <c r="E714" s="233" t="s">
        <v>32</v>
      </c>
      <c r="F714" s="234" t="s">
        <v>341</v>
      </c>
      <c r="G714" s="231"/>
      <c r="H714" s="235">
        <v>200</v>
      </c>
      <c r="I714" s="236"/>
      <c r="J714" s="231"/>
      <c r="K714" s="231"/>
      <c r="L714" s="237"/>
      <c r="M714" s="238"/>
      <c r="N714" s="239"/>
      <c r="O714" s="239"/>
      <c r="P714" s="239"/>
      <c r="Q714" s="239"/>
      <c r="R714" s="239"/>
      <c r="S714" s="239"/>
      <c r="T714" s="24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1" t="s">
        <v>175</v>
      </c>
      <c r="AU714" s="241" t="s">
        <v>86</v>
      </c>
      <c r="AV714" s="13" t="s">
        <v>86</v>
      </c>
      <c r="AW714" s="13" t="s">
        <v>39</v>
      </c>
      <c r="AX714" s="13" t="s">
        <v>84</v>
      </c>
      <c r="AY714" s="241" t="s">
        <v>166</v>
      </c>
    </row>
    <row r="715" s="2" customFormat="1" ht="16.5" customHeight="1">
      <c r="A715" s="41"/>
      <c r="B715" s="42"/>
      <c r="C715" s="217" t="s">
        <v>1212</v>
      </c>
      <c r="D715" s="217" t="s">
        <v>168</v>
      </c>
      <c r="E715" s="218" t="s">
        <v>1213</v>
      </c>
      <c r="F715" s="219" t="s">
        <v>1214</v>
      </c>
      <c r="G715" s="220" t="s">
        <v>171</v>
      </c>
      <c r="H715" s="221">
        <v>200</v>
      </c>
      <c r="I715" s="222"/>
      <c r="J715" s="223">
        <f>ROUND(I715*H715,2)</f>
        <v>0</v>
      </c>
      <c r="K715" s="219" t="s">
        <v>172</v>
      </c>
      <c r="L715" s="47"/>
      <c r="M715" s="224" t="s">
        <v>32</v>
      </c>
      <c r="N715" s="225" t="s">
        <v>48</v>
      </c>
      <c r="O715" s="87"/>
      <c r="P715" s="226">
        <f>O715*H715</f>
        <v>0</v>
      </c>
      <c r="Q715" s="226">
        <v>0</v>
      </c>
      <c r="R715" s="226">
        <f>Q715*H715</f>
        <v>0</v>
      </c>
      <c r="S715" s="226">
        <v>0</v>
      </c>
      <c r="T715" s="22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8" t="s">
        <v>245</v>
      </c>
      <c r="AT715" s="228" t="s">
        <v>168</v>
      </c>
      <c r="AU715" s="228" t="s">
        <v>86</v>
      </c>
      <c r="AY715" s="19" t="s">
        <v>166</v>
      </c>
      <c r="BE715" s="229">
        <f>IF(N715="základní",J715,0)</f>
        <v>0</v>
      </c>
      <c r="BF715" s="229">
        <f>IF(N715="snížená",J715,0)</f>
        <v>0</v>
      </c>
      <c r="BG715" s="229">
        <f>IF(N715="zákl. přenesená",J715,0)</f>
        <v>0</v>
      </c>
      <c r="BH715" s="229">
        <f>IF(N715="sníž. přenesená",J715,0)</f>
        <v>0</v>
      </c>
      <c r="BI715" s="229">
        <f>IF(N715="nulová",J715,0)</f>
        <v>0</v>
      </c>
      <c r="BJ715" s="19" t="s">
        <v>84</v>
      </c>
      <c r="BK715" s="229">
        <f>ROUND(I715*H715,2)</f>
        <v>0</v>
      </c>
      <c r="BL715" s="19" t="s">
        <v>245</v>
      </c>
      <c r="BM715" s="228" t="s">
        <v>1215</v>
      </c>
    </row>
    <row r="716" s="15" customFormat="1">
      <c r="A716" s="15"/>
      <c r="B716" s="253"/>
      <c r="C716" s="254"/>
      <c r="D716" s="232" t="s">
        <v>175</v>
      </c>
      <c r="E716" s="255" t="s">
        <v>32</v>
      </c>
      <c r="F716" s="256" t="s">
        <v>340</v>
      </c>
      <c r="G716" s="254"/>
      <c r="H716" s="255" t="s">
        <v>32</v>
      </c>
      <c r="I716" s="257"/>
      <c r="J716" s="254"/>
      <c r="K716" s="254"/>
      <c r="L716" s="258"/>
      <c r="M716" s="259"/>
      <c r="N716" s="260"/>
      <c r="O716" s="260"/>
      <c r="P716" s="260"/>
      <c r="Q716" s="260"/>
      <c r="R716" s="260"/>
      <c r="S716" s="260"/>
      <c r="T716" s="261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2" t="s">
        <v>175</v>
      </c>
      <c r="AU716" s="262" t="s">
        <v>86</v>
      </c>
      <c r="AV716" s="15" t="s">
        <v>84</v>
      </c>
      <c r="AW716" s="15" t="s">
        <v>39</v>
      </c>
      <c r="AX716" s="15" t="s">
        <v>77</v>
      </c>
      <c r="AY716" s="262" t="s">
        <v>166</v>
      </c>
    </row>
    <row r="717" s="13" customFormat="1">
      <c r="A717" s="13"/>
      <c r="B717" s="230"/>
      <c r="C717" s="231"/>
      <c r="D717" s="232" t="s">
        <v>175</v>
      </c>
      <c r="E717" s="233" t="s">
        <v>32</v>
      </c>
      <c r="F717" s="234" t="s">
        <v>341</v>
      </c>
      <c r="G717" s="231"/>
      <c r="H717" s="235">
        <v>200</v>
      </c>
      <c r="I717" s="236"/>
      <c r="J717" s="231"/>
      <c r="K717" s="231"/>
      <c r="L717" s="237"/>
      <c r="M717" s="238"/>
      <c r="N717" s="239"/>
      <c r="O717" s="239"/>
      <c r="P717" s="239"/>
      <c r="Q717" s="239"/>
      <c r="R717" s="239"/>
      <c r="S717" s="239"/>
      <c r="T717" s="24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1" t="s">
        <v>175</v>
      </c>
      <c r="AU717" s="241" t="s">
        <v>86</v>
      </c>
      <c r="AV717" s="13" t="s">
        <v>86</v>
      </c>
      <c r="AW717" s="13" t="s">
        <v>39</v>
      </c>
      <c r="AX717" s="13" t="s">
        <v>84</v>
      </c>
      <c r="AY717" s="241" t="s">
        <v>166</v>
      </c>
    </row>
    <row r="718" s="2" customFormat="1" ht="16.5" customHeight="1">
      <c r="A718" s="41"/>
      <c r="B718" s="42"/>
      <c r="C718" s="263" t="s">
        <v>1216</v>
      </c>
      <c r="D718" s="263" t="s">
        <v>267</v>
      </c>
      <c r="E718" s="264" t="s">
        <v>1217</v>
      </c>
      <c r="F718" s="265" t="s">
        <v>1218</v>
      </c>
      <c r="G718" s="266" t="s">
        <v>215</v>
      </c>
      <c r="H718" s="267">
        <v>2.6619999999999999</v>
      </c>
      <c r="I718" s="268"/>
      <c r="J718" s="269">
        <f>ROUND(I718*H718,2)</f>
        <v>0</v>
      </c>
      <c r="K718" s="265" t="s">
        <v>172</v>
      </c>
      <c r="L718" s="270"/>
      <c r="M718" s="271" t="s">
        <v>32</v>
      </c>
      <c r="N718" s="272" t="s">
        <v>48</v>
      </c>
      <c r="O718" s="87"/>
      <c r="P718" s="226">
        <f>O718*H718</f>
        <v>0</v>
      </c>
      <c r="Q718" s="226">
        <v>0.55000000000000004</v>
      </c>
      <c r="R718" s="226">
        <f>Q718*H718</f>
        <v>1.4641000000000002</v>
      </c>
      <c r="S718" s="226">
        <v>0</v>
      </c>
      <c r="T718" s="227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28" t="s">
        <v>332</v>
      </c>
      <c r="AT718" s="228" t="s">
        <v>267</v>
      </c>
      <c r="AU718" s="228" t="s">
        <v>86</v>
      </c>
      <c r="AY718" s="19" t="s">
        <v>166</v>
      </c>
      <c r="BE718" s="229">
        <f>IF(N718="základní",J718,0)</f>
        <v>0</v>
      </c>
      <c r="BF718" s="229">
        <f>IF(N718="snížená",J718,0)</f>
        <v>0</v>
      </c>
      <c r="BG718" s="229">
        <f>IF(N718="zákl. přenesená",J718,0)</f>
        <v>0</v>
      </c>
      <c r="BH718" s="229">
        <f>IF(N718="sníž. přenesená",J718,0)</f>
        <v>0</v>
      </c>
      <c r="BI718" s="229">
        <f>IF(N718="nulová",J718,0)</f>
        <v>0</v>
      </c>
      <c r="BJ718" s="19" t="s">
        <v>84</v>
      </c>
      <c r="BK718" s="229">
        <f>ROUND(I718*H718,2)</f>
        <v>0</v>
      </c>
      <c r="BL718" s="19" t="s">
        <v>245</v>
      </c>
      <c r="BM718" s="228" t="s">
        <v>1219</v>
      </c>
    </row>
    <row r="719" s="2" customFormat="1" ht="21.75" customHeight="1">
      <c r="A719" s="41"/>
      <c r="B719" s="42"/>
      <c r="C719" s="217" t="s">
        <v>1220</v>
      </c>
      <c r="D719" s="217" t="s">
        <v>168</v>
      </c>
      <c r="E719" s="218" t="s">
        <v>1221</v>
      </c>
      <c r="F719" s="219" t="s">
        <v>1222</v>
      </c>
      <c r="G719" s="220" t="s">
        <v>182</v>
      </c>
      <c r="H719" s="221">
        <v>5.7999999999999998</v>
      </c>
      <c r="I719" s="222"/>
      <c r="J719" s="223">
        <f>ROUND(I719*H719,2)</f>
        <v>0</v>
      </c>
      <c r="K719" s="219" t="s">
        <v>172</v>
      </c>
      <c r="L719" s="47"/>
      <c r="M719" s="224" t="s">
        <v>32</v>
      </c>
      <c r="N719" s="225" t="s">
        <v>48</v>
      </c>
      <c r="O719" s="87"/>
      <c r="P719" s="226">
        <f>O719*H719</f>
        <v>0</v>
      </c>
      <c r="Q719" s="226">
        <v>0</v>
      </c>
      <c r="R719" s="226">
        <f>Q719*H719</f>
        <v>0</v>
      </c>
      <c r="S719" s="226">
        <v>0</v>
      </c>
      <c r="T719" s="227">
        <f>S719*H719</f>
        <v>0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28" t="s">
        <v>245</v>
      </c>
      <c r="AT719" s="228" t="s">
        <v>168</v>
      </c>
      <c r="AU719" s="228" t="s">
        <v>86</v>
      </c>
      <c r="AY719" s="19" t="s">
        <v>166</v>
      </c>
      <c r="BE719" s="229">
        <f>IF(N719="základní",J719,0)</f>
        <v>0</v>
      </c>
      <c r="BF719" s="229">
        <f>IF(N719="snížená",J719,0)</f>
        <v>0</v>
      </c>
      <c r="BG719" s="229">
        <f>IF(N719="zákl. přenesená",J719,0)</f>
        <v>0</v>
      </c>
      <c r="BH719" s="229">
        <f>IF(N719="sníž. přenesená",J719,0)</f>
        <v>0</v>
      </c>
      <c r="BI719" s="229">
        <f>IF(N719="nulová",J719,0)</f>
        <v>0</v>
      </c>
      <c r="BJ719" s="19" t="s">
        <v>84</v>
      </c>
      <c r="BK719" s="229">
        <f>ROUND(I719*H719,2)</f>
        <v>0</v>
      </c>
      <c r="BL719" s="19" t="s">
        <v>245</v>
      </c>
      <c r="BM719" s="228" t="s">
        <v>1223</v>
      </c>
    </row>
    <row r="720" s="13" customFormat="1">
      <c r="A720" s="13"/>
      <c r="B720" s="230"/>
      <c r="C720" s="231"/>
      <c r="D720" s="232" t="s">
        <v>175</v>
      </c>
      <c r="E720" s="233" t="s">
        <v>32</v>
      </c>
      <c r="F720" s="234" t="s">
        <v>1224</v>
      </c>
      <c r="G720" s="231"/>
      <c r="H720" s="235">
        <v>5.7999999999999998</v>
      </c>
      <c r="I720" s="236"/>
      <c r="J720" s="231"/>
      <c r="K720" s="231"/>
      <c r="L720" s="237"/>
      <c r="M720" s="238"/>
      <c r="N720" s="239"/>
      <c r="O720" s="239"/>
      <c r="P720" s="239"/>
      <c r="Q720" s="239"/>
      <c r="R720" s="239"/>
      <c r="S720" s="239"/>
      <c r="T720" s="24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1" t="s">
        <v>175</v>
      </c>
      <c r="AU720" s="241" t="s">
        <v>86</v>
      </c>
      <c r="AV720" s="13" t="s">
        <v>86</v>
      </c>
      <c r="AW720" s="13" t="s">
        <v>39</v>
      </c>
      <c r="AX720" s="13" t="s">
        <v>84</v>
      </c>
      <c r="AY720" s="241" t="s">
        <v>166</v>
      </c>
    </row>
    <row r="721" s="2" customFormat="1" ht="16.5" customHeight="1">
      <c r="A721" s="41"/>
      <c r="B721" s="42"/>
      <c r="C721" s="263" t="s">
        <v>1225</v>
      </c>
      <c r="D721" s="263" t="s">
        <v>267</v>
      </c>
      <c r="E721" s="264" t="s">
        <v>1226</v>
      </c>
      <c r="F721" s="265" t="s">
        <v>1227</v>
      </c>
      <c r="G721" s="266" t="s">
        <v>215</v>
      </c>
      <c r="H721" s="267">
        <v>0.244</v>
      </c>
      <c r="I721" s="268"/>
      <c r="J721" s="269">
        <f>ROUND(I721*H721,2)</f>
        <v>0</v>
      </c>
      <c r="K721" s="265" t="s">
        <v>172</v>
      </c>
      <c r="L721" s="270"/>
      <c r="M721" s="271" t="s">
        <v>32</v>
      </c>
      <c r="N721" s="272" t="s">
        <v>48</v>
      </c>
      <c r="O721" s="87"/>
      <c r="P721" s="226">
        <f>O721*H721</f>
        <v>0</v>
      </c>
      <c r="Q721" s="226">
        <v>0.44</v>
      </c>
      <c r="R721" s="226">
        <f>Q721*H721</f>
        <v>0.10736</v>
      </c>
      <c r="S721" s="226">
        <v>0</v>
      </c>
      <c r="T721" s="227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8" t="s">
        <v>332</v>
      </c>
      <c r="AT721" s="228" t="s">
        <v>267</v>
      </c>
      <c r="AU721" s="228" t="s">
        <v>86</v>
      </c>
      <c r="AY721" s="19" t="s">
        <v>166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19" t="s">
        <v>84</v>
      </c>
      <c r="BK721" s="229">
        <f>ROUND(I721*H721,2)</f>
        <v>0</v>
      </c>
      <c r="BL721" s="19" t="s">
        <v>245</v>
      </c>
      <c r="BM721" s="228" t="s">
        <v>1228</v>
      </c>
    </row>
    <row r="722" s="13" customFormat="1">
      <c r="A722" s="13"/>
      <c r="B722" s="230"/>
      <c r="C722" s="231"/>
      <c r="D722" s="232" t="s">
        <v>175</v>
      </c>
      <c r="E722" s="233" t="s">
        <v>32</v>
      </c>
      <c r="F722" s="234" t="s">
        <v>1229</v>
      </c>
      <c r="G722" s="231"/>
      <c r="H722" s="235">
        <v>0.244</v>
      </c>
      <c r="I722" s="236"/>
      <c r="J722" s="231"/>
      <c r="K722" s="231"/>
      <c r="L722" s="237"/>
      <c r="M722" s="238"/>
      <c r="N722" s="239"/>
      <c r="O722" s="239"/>
      <c r="P722" s="239"/>
      <c r="Q722" s="239"/>
      <c r="R722" s="239"/>
      <c r="S722" s="239"/>
      <c r="T722" s="24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1" t="s">
        <v>175</v>
      </c>
      <c r="AU722" s="241" t="s">
        <v>86</v>
      </c>
      <c r="AV722" s="13" t="s">
        <v>86</v>
      </c>
      <c r="AW722" s="13" t="s">
        <v>39</v>
      </c>
      <c r="AX722" s="13" t="s">
        <v>84</v>
      </c>
      <c r="AY722" s="241" t="s">
        <v>166</v>
      </c>
    </row>
    <row r="723" s="2" customFormat="1" ht="16.5" customHeight="1">
      <c r="A723" s="41"/>
      <c r="B723" s="42"/>
      <c r="C723" s="217" t="s">
        <v>1230</v>
      </c>
      <c r="D723" s="217" t="s">
        <v>168</v>
      </c>
      <c r="E723" s="218" t="s">
        <v>1231</v>
      </c>
      <c r="F723" s="219" t="s">
        <v>1232</v>
      </c>
      <c r="G723" s="220" t="s">
        <v>215</v>
      </c>
      <c r="H723" s="221">
        <v>0.244</v>
      </c>
      <c r="I723" s="222"/>
      <c r="J723" s="223">
        <f>ROUND(I723*H723,2)</f>
        <v>0</v>
      </c>
      <c r="K723" s="219" t="s">
        <v>172</v>
      </c>
      <c r="L723" s="47"/>
      <c r="M723" s="224" t="s">
        <v>32</v>
      </c>
      <c r="N723" s="225" t="s">
        <v>48</v>
      </c>
      <c r="O723" s="87"/>
      <c r="P723" s="226">
        <f>O723*H723</f>
        <v>0</v>
      </c>
      <c r="Q723" s="226">
        <v>0.024469999999999999</v>
      </c>
      <c r="R723" s="226">
        <f>Q723*H723</f>
        <v>0.0059706799999999999</v>
      </c>
      <c r="S723" s="226">
        <v>0</v>
      </c>
      <c r="T723" s="227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28" t="s">
        <v>245</v>
      </c>
      <c r="AT723" s="228" t="s">
        <v>168</v>
      </c>
      <c r="AU723" s="228" t="s">
        <v>86</v>
      </c>
      <c r="AY723" s="19" t="s">
        <v>166</v>
      </c>
      <c r="BE723" s="229">
        <f>IF(N723="základní",J723,0)</f>
        <v>0</v>
      </c>
      <c r="BF723" s="229">
        <f>IF(N723="snížená",J723,0)</f>
        <v>0</v>
      </c>
      <c r="BG723" s="229">
        <f>IF(N723="zákl. přenesená",J723,0)</f>
        <v>0</v>
      </c>
      <c r="BH723" s="229">
        <f>IF(N723="sníž. přenesená",J723,0)</f>
        <v>0</v>
      </c>
      <c r="BI723" s="229">
        <f>IF(N723="nulová",J723,0)</f>
        <v>0</v>
      </c>
      <c r="BJ723" s="19" t="s">
        <v>84</v>
      </c>
      <c r="BK723" s="229">
        <f>ROUND(I723*H723,2)</f>
        <v>0</v>
      </c>
      <c r="BL723" s="19" t="s">
        <v>245</v>
      </c>
      <c r="BM723" s="228" t="s">
        <v>1233</v>
      </c>
    </row>
    <row r="724" s="2" customFormat="1" ht="21.75" customHeight="1">
      <c r="A724" s="41"/>
      <c r="B724" s="42"/>
      <c r="C724" s="217" t="s">
        <v>1234</v>
      </c>
      <c r="D724" s="217" t="s">
        <v>168</v>
      </c>
      <c r="E724" s="218" t="s">
        <v>1235</v>
      </c>
      <c r="F724" s="219" t="s">
        <v>1236</v>
      </c>
      <c r="G724" s="220" t="s">
        <v>171</v>
      </c>
      <c r="H724" s="221">
        <v>300</v>
      </c>
      <c r="I724" s="222"/>
      <c r="J724" s="223">
        <f>ROUND(I724*H724,2)</f>
        <v>0</v>
      </c>
      <c r="K724" s="219" t="s">
        <v>172</v>
      </c>
      <c r="L724" s="47"/>
      <c r="M724" s="224" t="s">
        <v>32</v>
      </c>
      <c r="N724" s="225" t="s">
        <v>48</v>
      </c>
      <c r="O724" s="87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7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8" t="s">
        <v>245</v>
      </c>
      <c r="AT724" s="228" t="s">
        <v>168</v>
      </c>
      <c r="AU724" s="228" t="s">
        <v>86</v>
      </c>
      <c r="AY724" s="19" t="s">
        <v>166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9" t="s">
        <v>84</v>
      </c>
      <c r="BK724" s="229">
        <f>ROUND(I724*H724,2)</f>
        <v>0</v>
      </c>
      <c r="BL724" s="19" t="s">
        <v>245</v>
      </c>
      <c r="BM724" s="228" t="s">
        <v>1237</v>
      </c>
    </row>
    <row r="725" s="15" customFormat="1">
      <c r="A725" s="15"/>
      <c r="B725" s="253"/>
      <c r="C725" s="254"/>
      <c r="D725" s="232" t="s">
        <v>175</v>
      </c>
      <c r="E725" s="255" t="s">
        <v>32</v>
      </c>
      <c r="F725" s="256" t="s">
        <v>340</v>
      </c>
      <c r="G725" s="254"/>
      <c r="H725" s="255" t="s">
        <v>32</v>
      </c>
      <c r="I725" s="257"/>
      <c r="J725" s="254"/>
      <c r="K725" s="254"/>
      <c r="L725" s="258"/>
      <c r="M725" s="259"/>
      <c r="N725" s="260"/>
      <c r="O725" s="260"/>
      <c r="P725" s="260"/>
      <c r="Q725" s="260"/>
      <c r="R725" s="260"/>
      <c r="S725" s="260"/>
      <c r="T725" s="261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2" t="s">
        <v>175</v>
      </c>
      <c r="AU725" s="262" t="s">
        <v>86</v>
      </c>
      <c r="AV725" s="15" t="s">
        <v>84</v>
      </c>
      <c r="AW725" s="15" t="s">
        <v>39</v>
      </c>
      <c r="AX725" s="15" t="s">
        <v>77</v>
      </c>
      <c r="AY725" s="262" t="s">
        <v>166</v>
      </c>
    </row>
    <row r="726" s="13" customFormat="1">
      <c r="A726" s="13"/>
      <c r="B726" s="230"/>
      <c r="C726" s="231"/>
      <c r="D726" s="232" t="s">
        <v>175</v>
      </c>
      <c r="E726" s="233" t="s">
        <v>32</v>
      </c>
      <c r="F726" s="234" t="s">
        <v>1238</v>
      </c>
      <c r="G726" s="231"/>
      <c r="H726" s="235">
        <v>300</v>
      </c>
      <c r="I726" s="236"/>
      <c r="J726" s="231"/>
      <c r="K726" s="231"/>
      <c r="L726" s="237"/>
      <c r="M726" s="238"/>
      <c r="N726" s="239"/>
      <c r="O726" s="239"/>
      <c r="P726" s="239"/>
      <c r="Q726" s="239"/>
      <c r="R726" s="239"/>
      <c r="S726" s="239"/>
      <c r="T726" s="24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1" t="s">
        <v>175</v>
      </c>
      <c r="AU726" s="241" t="s">
        <v>86</v>
      </c>
      <c r="AV726" s="13" t="s">
        <v>86</v>
      </c>
      <c r="AW726" s="13" t="s">
        <v>39</v>
      </c>
      <c r="AX726" s="13" t="s">
        <v>84</v>
      </c>
      <c r="AY726" s="241" t="s">
        <v>166</v>
      </c>
    </row>
    <row r="727" s="2" customFormat="1" ht="16.5" customHeight="1">
      <c r="A727" s="41"/>
      <c r="B727" s="42"/>
      <c r="C727" s="263" t="s">
        <v>1239</v>
      </c>
      <c r="D727" s="263" t="s">
        <v>267</v>
      </c>
      <c r="E727" s="264" t="s">
        <v>1240</v>
      </c>
      <c r="F727" s="265" t="s">
        <v>1241</v>
      </c>
      <c r="G727" s="266" t="s">
        <v>215</v>
      </c>
      <c r="H727" s="267">
        <v>9.5999999999999996</v>
      </c>
      <c r="I727" s="268"/>
      <c r="J727" s="269">
        <f>ROUND(I727*H727,2)</f>
        <v>0</v>
      </c>
      <c r="K727" s="265" t="s">
        <v>172</v>
      </c>
      <c r="L727" s="270"/>
      <c r="M727" s="271" t="s">
        <v>32</v>
      </c>
      <c r="N727" s="272" t="s">
        <v>48</v>
      </c>
      <c r="O727" s="87"/>
      <c r="P727" s="226">
        <f>O727*H727</f>
        <v>0</v>
      </c>
      <c r="Q727" s="226">
        <v>0.55000000000000004</v>
      </c>
      <c r="R727" s="226">
        <f>Q727*H727</f>
        <v>5.2800000000000002</v>
      </c>
      <c r="S727" s="226">
        <v>0</v>
      </c>
      <c r="T727" s="227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8" t="s">
        <v>332</v>
      </c>
      <c r="AT727" s="228" t="s">
        <v>267</v>
      </c>
      <c r="AU727" s="228" t="s">
        <v>86</v>
      </c>
      <c r="AY727" s="19" t="s">
        <v>166</v>
      </c>
      <c r="BE727" s="229">
        <f>IF(N727="základní",J727,0)</f>
        <v>0</v>
      </c>
      <c r="BF727" s="229">
        <f>IF(N727="snížená",J727,0)</f>
        <v>0</v>
      </c>
      <c r="BG727" s="229">
        <f>IF(N727="zákl. přenesená",J727,0)</f>
        <v>0</v>
      </c>
      <c r="BH727" s="229">
        <f>IF(N727="sníž. přenesená",J727,0)</f>
        <v>0</v>
      </c>
      <c r="BI727" s="229">
        <f>IF(N727="nulová",J727,0)</f>
        <v>0</v>
      </c>
      <c r="BJ727" s="19" t="s">
        <v>84</v>
      </c>
      <c r="BK727" s="229">
        <f>ROUND(I727*H727,2)</f>
        <v>0</v>
      </c>
      <c r="BL727" s="19" t="s">
        <v>245</v>
      </c>
      <c r="BM727" s="228" t="s">
        <v>1242</v>
      </c>
    </row>
    <row r="728" s="13" customFormat="1">
      <c r="A728" s="13"/>
      <c r="B728" s="230"/>
      <c r="C728" s="231"/>
      <c r="D728" s="232" t="s">
        <v>175</v>
      </c>
      <c r="E728" s="233" t="s">
        <v>32</v>
      </c>
      <c r="F728" s="234" t="s">
        <v>1243</v>
      </c>
      <c r="G728" s="231"/>
      <c r="H728" s="235">
        <v>9.5999999999999996</v>
      </c>
      <c r="I728" s="236"/>
      <c r="J728" s="231"/>
      <c r="K728" s="231"/>
      <c r="L728" s="237"/>
      <c r="M728" s="238"/>
      <c r="N728" s="239"/>
      <c r="O728" s="239"/>
      <c r="P728" s="239"/>
      <c r="Q728" s="239"/>
      <c r="R728" s="239"/>
      <c r="S728" s="239"/>
      <c r="T728" s="240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1" t="s">
        <v>175</v>
      </c>
      <c r="AU728" s="241" t="s">
        <v>86</v>
      </c>
      <c r="AV728" s="13" t="s">
        <v>86</v>
      </c>
      <c r="AW728" s="13" t="s">
        <v>39</v>
      </c>
      <c r="AX728" s="13" t="s">
        <v>84</v>
      </c>
      <c r="AY728" s="241" t="s">
        <v>166</v>
      </c>
    </row>
    <row r="729" s="2" customFormat="1" ht="21.75" customHeight="1">
      <c r="A729" s="41"/>
      <c r="B729" s="42"/>
      <c r="C729" s="217" t="s">
        <v>1244</v>
      </c>
      <c r="D729" s="217" t="s">
        <v>168</v>
      </c>
      <c r="E729" s="218" t="s">
        <v>1245</v>
      </c>
      <c r="F729" s="219" t="s">
        <v>1246</v>
      </c>
      <c r="G729" s="220" t="s">
        <v>171</v>
      </c>
      <c r="H729" s="221">
        <v>300</v>
      </c>
      <c r="I729" s="222"/>
      <c r="J729" s="223">
        <f>ROUND(I729*H729,2)</f>
        <v>0</v>
      </c>
      <c r="K729" s="219" t="s">
        <v>172</v>
      </c>
      <c r="L729" s="47"/>
      <c r="M729" s="224" t="s">
        <v>32</v>
      </c>
      <c r="N729" s="225" t="s">
        <v>48</v>
      </c>
      <c r="O729" s="87"/>
      <c r="P729" s="226">
        <f>O729*H729</f>
        <v>0</v>
      </c>
      <c r="Q729" s="226">
        <v>0</v>
      </c>
      <c r="R729" s="226">
        <f>Q729*H729</f>
        <v>0</v>
      </c>
      <c r="S729" s="226">
        <v>0.014</v>
      </c>
      <c r="T729" s="227">
        <f>S729*H729</f>
        <v>4.2000000000000002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8" t="s">
        <v>245</v>
      </c>
      <c r="AT729" s="228" t="s">
        <v>168</v>
      </c>
      <c r="AU729" s="228" t="s">
        <v>86</v>
      </c>
      <c r="AY729" s="19" t="s">
        <v>166</v>
      </c>
      <c r="BE729" s="229">
        <f>IF(N729="základní",J729,0)</f>
        <v>0</v>
      </c>
      <c r="BF729" s="229">
        <f>IF(N729="snížená",J729,0)</f>
        <v>0</v>
      </c>
      <c r="BG729" s="229">
        <f>IF(N729="zákl. přenesená",J729,0)</f>
        <v>0</v>
      </c>
      <c r="BH729" s="229">
        <f>IF(N729="sníž. přenesená",J729,0)</f>
        <v>0</v>
      </c>
      <c r="BI729" s="229">
        <f>IF(N729="nulová",J729,0)</f>
        <v>0</v>
      </c>
      <c r="BJ729" s="19" t="s">
        <v>84</v>
      </c>
      <c r="BK729" s="229">
        <f>ROUND(I729*H729,2)</f>
        <v>0</v>
      </c>
      <c r="BL729" s="19" t="s">
        <v>245</v>
      </c>
      <c r="BM729" s="228" t="s">
        <v>1247</v>
      </c>
    </row>
    <row r="730" s="15" customFormat="1">
      <c r="A730" s="15"/>
      <c r="B730" s="253"/>
      <c r="C730" s="254"/>
      <c r="D730" s="232" t="s">
        <v>175</v>
      </c>
      <c r="E730" s="255" t="s">
        <v>32</v>
      </c>
      <c r="F730" s="256" t="s">
        <v>340</v>
      </c>
      <c r="G730" s="254"/>
      <c r="H730" s="255" t="s">
        <v>32</v>
      </c>
      <c r="I730" s="257"/>
      <c r="J730" s="254"/>
      <c r="K730" s="254"/>
      <c r="L730" s="258"/>
      <c r="M730" s="259"/>
      <c r="N730" s="260"/>
      <c r="O730" s="260"/>
      <c r="P730" s="260"/>
      <c r="Q730" s="260"/>
      <c r="R730" s="260"/>
      <c r="S730" s="260"/>
      <c r="T730" s="26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2" t="s">
        <v>175</v>
      </c>
      <c r="AU730" s="262" t="s">
        <v>86</v>
      </c>
      <c r="AV730" s="15" t="s">
        <v>84</v>
      </c>
      <c r="AW730" s="15" t="s">
        <v>39</v>
      </c>
      <c r="AX730" s="15" t="s">
        <v>77</v>
      </c>
      <c r="AY730" s="262" t="s">
        <v>166</v>
      </c>
    </row>
    <row r="731" s="13" customFormat="1">
      <c r="A731" s="13"/>
      <c r="B731" s="230"/>
      <c r="C731" s="231"/>
      <c r="D731" s="232" t="s">
        <v>175</v>
      </c>
      <c r="E731" s="233" t="s">
        <v>32</v>
      </c>
      <c r="F731" s="234" t="s">
        <v>1238</v>
      </c>
      <c r="G731" s="231"/>
      <c r="H731" s="235">
        <v>300</v>
      </c>
      <c r="I731" s="236"/>
      <c r="J731" s="231"/>
      <c r="K731" s="231"/>
      <c r="L731" s="237"/>
      <c r="M731" s="238"/>
      <c r="N731" s="239"/>
      <c r="O731" s="239"/>
      <c r="P731" s="239"/>
      <c r="Q731" s="239"/>
      <c r="R731" s="239"/>
      <c r="S731" s="239"/>
      <c r="T731" s="24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1" t="s">
        <v>175</v>
      </c>
      <c r="AU731" s="241" t="s">
        <v>86</v>
      </c>
      <c r="AV731" s="13" t="s">
        <v>86</v>
      </c>
      <c r="AW731" s="13" t="s">
        <v>39</v>
      </c>
      <c r="AX731" s="13" t="s">
        <v>84</v>
      </c>
      <c r="AY731" s="241" t="s">
        <v>166</v>
      </c>
    </row>
    <row r="732" s="2" customFormat="1" ht="21.75" customHeight="1">
      <c r="A732" s="41"/>
      <c r="B732" s="42"/>
      <c r="C732" s="217" t="s">
        <v>1248</v>
      </c>
      <c r="D732" s="217" t="s">
        <v>168</v>
      </c>
      <c r="E732" s="218" t="s">
        <v>1249</v>
      </c>
      <c r="F732" s="219" t="s">
        <v>1250</v>
      </c>
      <c r="G732" s="220" t="s">
        <v>182</v>
      </c>
      <c r="H732" s="221">
        <v>210</v>
      </c>
      <c r="I732" s="222"/>
      <c r="J732" s="223">
        <f>ROUND(I732*H732,2)</f>
        <v>0</v>
      </c>
      <c r="K732" s="219" t="s">
        <v>172</v>
      </c>
      <c r="L732" s="47"/>
      <c r="M732" s="224" t="s">
        <v>32</v>
      </c>
      <c r="N732" s="225" t="s">
        <v>48</v>
      </c>
      <c r="O732" s="87"/>
      <c r="P732" s="226">
        <f>O732*H732</f>
        <v>0</v>
      </c>
      <c r="Q732" s="226">
        <v>0</v>
      </c>
      <c r="R732" s="226">
        <f>Q732*H732</f>
        <v>0</v>
      </c>
      <c r="S732" s="226">
        <v>0.033000000000000002</v>
      </c>
      <c r="T732" s="227">
        <f>S732*H732</f>
        <v>6.9300000000000006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28" t="s">
        <v>245</v>
      </c>
      <c r="AT732" s="228" t="s">
        <v>168</v>
      </c>
      <c r="AU732" s="228" t="s">
        <v>86</v>
      </c>
      <c r="AY732" s="19" t="s">
        <v>166</v>
      </c>
      <c r="BE732" s="229">
        <f>IF(N732="základní",J732,0)</f>
        <v>0</v>
      </c>
      <c r="BF732" s="229">
        <f>IF(N732="snížená",J732,0)</f>
        <v>0</v>
      </c>
      <c r="BG732" s="229">
        <f>IF(N732="zákl. přenesená",J732,0)</f>
        <v>0</v>
      </c>
      <c r="BH732" s="229">
        <f>IF(N732="sníž. přenesená",J732,0)</f>
        <v>0</v>
      </c>
      <c r="BI732" s="229">
        <f>IF(N732="nulová",J732,0)</f>
        <v>0</v>
      </c>
      <c r="BJ732" s="19" t="s">
        <v>84</v>
      </c>
      <c r="BK732" s="229">
        <f>ROUND(I732*H732,2)</f>
        <v>0</v>
      </c>
      <c r="BL732" s="19" t="s">
        <v>245</v>
      </c>
      <c r="BM732" s="228" t="s">
        <v>1251</v>
      </c>
    </row>
    <row r="733" s="13" customFormat="1">
      <c r="A733" s="13"/>
      <c r="B733" s="230"/>
      <c r="C733" s="231"/>
      <c r="D733" s="232" t="s">
        <v>175</v>
      </c>
      <c r="E733" s="233" t="s">
        <v>32</v>
      </c>
      <c r="F733" s="234" t="s">
        <v>1252</v>
      </c>
      <c r="G733" s="231"/>
      <c r="H733" s="235">
        <v>210</v>
      </c>
      <c r="I733" s="236"/>
      <c r="J733" s="231"/>
      <c r="K733" s="231"/>
      <c r="L733" s="237"/>
      <c r="M733" s="238"/>
      <c r="N733" s="239"/>
      <c r="O733" s="239"/>
      <c r="P733" s="239"/>
      <c r="Q733" s="239"/>
      <c r="R733" s="239"/>
      <c r="S733" s="239"/>
      <c r="T733" s="24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1" t="s">
        <v>175</v>
      </c>
      <c r="AU733" s="241" t="s">
        <v>86</v>
      </c>
      <c r="AV733" s="13" t="s">
        <v>86</v>
      </c>
      <c r="AW733" s="13" t="s">
        <v>39</v>
      </c>
      <c r="AX733" s="13" t="s">
        <v>84</v>
      </c>
      <c r="AY733" s="241" t="s">
        <v>166</v>
      </c>
    </row>
    <row r="734" s="2" customFormat="1" ht="16.5" customHeight="1">
      <c r="A734" s="41"/>
      <c r="B734" s="42"/>
      <c r="C734" s="217" t="s">
        <v>1253</v>
      </c>
      <c r="D734" s="217" t="s">
        <v>168</v>
      </c>
      <c r="E734" s="218" t="s">
        <v>1254</v>
      </c>
      <c r="F734" s="219" t="s">
        <v>1255</v>
      </c>
      <c r="G734" s="220" t="s">
        <v>171</v>
      </c>
      <c r="H734" s="221">
        <v>300</v>
      </c>
      <c r="I734" s="222"/>
      <c r="J734" s="223">
        <f>ROUND(I734*H734,2)</f>
        <v>0</v>
      </c>
      <c r="K734" s="219" t="s">
        <v>172</v>
      </c>
      <c r="L734" s="47"/>
      <c r="M734" s="224" t="s">
        <v>32</v>
      </c>
      <c r="N734" s="225" t="s">
        <v>48</v>
      </c>
      <c r="O734" s="87"/>
      <c r="P734" s="226">
        <f>O734*H734</f>
        <v>0</v>
      </c>
      <c r="Q734" s="226">
        <v>0</v>
      </c>
      <c r="R734" s="226">
        <f>Q734*H734</f>
        <v>0</v>
      </c>
      <c r="S734" s="226">
        <v>0</v>
      </c>
      <c r="T734" s="227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28" t="s">
        <v>245</v>
      </c>
      <c r="AT734" s="228" t="s">
        <v>168</v>
      </c>
      <c r="AU734" s="228" t="s">
        <v>86</v>
      </c>
      <c r="AY734" s="19" t="s">
        <v>166</v>
      </c>
      <c r="BE734" s="229">
        <f>IF(N734="základní",J734,0)</f>
        <v>0</v>
      </c>
      <c r="BF734" s="229">
        <f>IF(N734="snížená",J734,0)</f>
        <v>0</v>
      </c>
      <c r="BG734" s="229">
        <f>IF(N734="zákl. přenesená",J734,0)</f>
        <v>0</v>
      </c>
      <c r="BH734" s="229">
        <f>IF(N734="sníž. přenesená",J734,0)</f>
        <v>0</v>
      </c>
      <c r="BI734" s="229">
        <f>IF(N734="nulová",J734,0)</f>
        <v>0</v>
      </c>
      <c r="BJ734" s="19" t="s">
        <v>84</v>
      </c>
      <c r="BK734" s="229">
        <f>ROUND(I734*H734,2)</f>
        <v>0</v>
      </c>
      <c r="BL734" s="19" t="s">
        <v>245</v>
      </c>
      <c r="BM734" s="228" t="s">
        <v>1256</v>
      </c>
    </row>
    <row r="735" s="15" customFormat="1">
      <c r="A735" s="15"/>
      <c r="B735" s="253"/>
      <c r="C735" s="254"/>
      <c r="D735" s="232" t="s">
        <v>175</v>
      </c>
      <c r="E735" s="255" t="s">
        <v>32</v>
      </c>
      <c r="F735" s="256" t="s">
        <v>340</v>
      </c>
      <c r="G735" s="254"/>
      <c r="H735" s="255" t="s">
        <v>32</v>
      </c>
      <c r="I735" s="257"/>
      <c r="J735" s="254"/>
      <c r="K735" s="254"/>
      <c r="L735" s="258"/>
      <c r="M735" s="259"/>
      <c r="N735" s="260"/>
      <c r="O735" s="260"/>
      <c r="P735" s="260"/>
      <c r="Q735" s="260"/>
      <c r="R735" s="260"/>
      <c r="S735" s="260"/>
      <c r="T735" s="261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2" t="s">
        <v>175</v>
      </c>
      <c r="AU735" s="262" t="s">
        <v>86</v>
      </c>
      <c r="AV735" s="15" t="s">
        <v>84</v>
      </c>
      <c r="AW735" s="15" t="s">
        <v>39</v>
      </c>
      <c r="AX735" s="15" t="s">
        <v>77</v>
      </c>
      <c r="AY735" s="262" t="s">
        <v>166</v>
      </c>
    </row>
    <row r="736" s="13" customFormat="1">
      <c r="A736" s="13"/>
      <c r="B736" s="230"/>
      <c r="C736" s="231"/>
      <c r="D736" s="232" t="s">
        <v>175</v>
      </c>
      <c r="E736" s="233" t="s">
        <v>32</v>
      </c>
      <c r="F736" s="234" t="s">
        <v>1238</v>
      </c>
      <c r="G736" s="231"/>
      <c r="H736" s="235">
        <v>300</v>
      </c>
      <c r="I736" s="236"/>
      <c r="J736" s="231"/>
      <c r="K736" s="231"/>
      <c r="L736" s="237"/>
      <c r="M736" s="238"/>
      <c r="N736" s="239"/>
      <c r="O736" s="239"/>
      <c r="P736" s="239"/>
      <c r="Q736" s="239"/>
      <c r="R736" s="239"/>
      <c r="S736" s="239"/>
      <c r="T736" s="240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1" t="s">
        <v>175</v>
      </c>
      <c r="AU736" s="241" t="s">
        <v>86</v>
      </c>
      <c r="AV736" s="13" t="s">
        <v>86</v>
      </c>
      <c r="AW736" s="13" t="s">
        <v>39</v>
      </c>
      <c r="AX736" s="13" t="s">
        <v>84</v>
      </c>
      <c r="AY736" s="241" t="s">
        <v>166</v>
      </c>
    </row>
    <row r="737" s="2" customFormat="1" ht="16.5" customHeight="1">
      <c r="A737" s="41"/>
      <c r="B737" s="42"/>
      <c r="C737" s="263" t="s">
        <v>1257</v>
      </c>
      <c r="D737" s="263" t="s">
        <v>267</v>
      </c>
      <c r="E737" s="264" t="s">
        <v>1240</v>
      </c>
      <c r="F737" s="265" t="s">
        <v>1241</v>
      </c>
      <c r="G737" s="266" t="s">
        <v>215</v>
      </c>
      <c r="H737" s="267">
        <v>7.5</v>
      </c>
      <c r="I737" s="268"/>
      <c r="J737" s="269">
        <f>ROUND(I737*H737,2)</f>
        <v>0</v>
      </c>
      <c r="K737" s="265" t="s">
        <v>172</v>
      </c>
      <c r="L737" s="270"/>
      <c r="M737" s="271" t="s">
        <v>32</v>
      </c>
      <c r="N737" s="272" t="s">
        <v>48</v>
      </c>
      <c r="O737" s="87"/>
      <c r="P737" s="226">
        <f>O737*H737</f>
        <v>0</v>
      </c>
      <c r="Q737" s="226">
        <v>0.55000000000000004</v>
      </c>
      <c r="R737" s="226">
        <f>Q737*H737</f>
        <v>4.125</v>
      </c>
      <c r="S737" s="226">
        <v>0</v>
      </c>
      <c r="T737" s="227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28" t="s">
        <v>332</v>
      </c>
      <c r="AT737" s="228" t="s">
        <v>267</v>
      </c>
      <c r="AU737" s="228" t="s">
        <v>86</v>
      </c>
      <c r="AY737" s="19" t="s">
        <v>166</v>
      </c>
      <c r="BE737" s="229">
        <f>IF(N737="základní",J737,0)</f>
        <v>0</v>
      </c>
      <c r="BF737" s="229">
        <f>IF(N737="snížená",J737,0)</f>
        <v>0</v>
      </c>
      <c r="BG737" s="229">
        <f>IF(N737="zákl. přenesená",J737,0)</f>
        <v>0</v>
      </c>
      <c r="BH737" s="229">
        <f>IF(N737="sníž. přenesená",J737,0)</f>
        <v>0</v>
      </c>
      <c r="BI737" s="229">
        <f>IF(N737="nulová",J737,0)</f>
        <v>0</v>
      </c>
      <c r="BJ737" s="19" t="s">
        <v>84</v>
      </c>
      <c r="BK737" s="229">
        <f>ROUND(I737*H737,2)</f>
        <v>0</v>
      </c>
      <c r="BL737" s="19" t="s">
        <v>245</v>
      </c>
      <c r="BM737" s="228" t="s">
        <v>1258</v>
      </c>
    </row>
    <row r="738" s="13" customFormat="1">
      <c r="A738" s="13"/>
      <c r="B738" s="230"/>
      <c r="C738" s="231"/>
      <c r="D738" s="232" t="s">
        <v>175</v>
      </c>
      <c r="E738" s="233" t="s">
        <v>32</v>
      </c>
      <c r="F738" s="234" t="s">
        <v>1259</v>
      </c>
      <c r="G738" s="231"/>
      <c r="H738" s="235">
        <v>7.5</v>
      </c>
      <c r="I738" s="236"/>
      <c r="J738" s="231"/>
      <c r="K738" s="231"/>
      <c r="L738" s="237"/>
      <c r="M738" s="238"/>
      <c r="N738" s="239"/>
      <c r="O738" s="239"/>
      <c r="P738" s="239"/>
      <c r="Q738" s="239"/>
      <c r="R738" s="239"/>
      <c r="S738" s="239"/>
      <c r="T738" s="240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1" t="s">
        <v>175</v>
      </c>
      <c r="AU738" s="241" t="s">
        <v>86</v>
      </c>
      <c r="AV738" s="13" t="s">
        <v>86</v>
      </c>
      <c r="AW738" s="13" t="s">
        <v>39</v>
      </c>
      <c r="AX738" s="13" t="s">
        <v>84</v>
      </c>
      <c r="AY738" s="241" t="s">
        <v>166</v>
      </c>
    </row>
    <row r="739" s="2" customFormat="1" ht="21.75" customHeight="1">
      <c r="A739" s="41"/>
      <c r="B739" s="42"/>
      <c r="C739" s="217" t="s">
        <v>1260</v>
      </c>
      <c r="D739" s="217" t="s">
        <v>168</v>
      </c>
      <c r="E739" s="218" t="s">
        <v>1261</v>
      </c>
      <c r="F739" s="219" t="s">
        <v>1262</v>
      </c>
      <c r="G739" s="220" t="s">
        <v>171</v>
      </c>
      <c r="H739" s="221">
        <v>300</v>
      </c>
      <c r="I739" s="222"/>
      <c r="J739" s="223">
        <f>ROUND(I739*H739,2)</f>
        <v>0</v>
      </c>
      <c r="K739" s="219" t="s">
        <v>172</v>
      </c>
      <c r="L739" s="47"/>
      <c r="M739" s="224" t="s">
        <v>32</v>
      </c>
      <c r="N739" s="225" t="s">
        <v>48</v>
      </c>
      <c r="O739" s="87"/>
      <c r="P739" s="226">
        <f>O739*H739</f>
        <v>0</v>
      </c>
      <c r="Q739" s="226">
        <v>0</v>
      </c>
      <c r="R739" s="226">
        <f>Q739*H739</f>
        <v>0</v>
      </c>
      <c r="S739" s="226">
        <v>0.040000000000000001</v>
      </c>
      <c r="T739" s="227">
        <f>S739*H739</f>
        <v>12</v>
      </c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R739" s="228" t="s">
        <v>245</v>
      </c>
      <c r="AT739" s="228" t="s">
        <v>168</v>
      </c>
      <c r="AU739" s="228" t="s">
        <v>86</v>
      </c>
      <c r="AY739" s="19" t="s">
        <v>166</v>
      </c>
      <c r="BE739" s="229">
        <f>IF(N739="základní",J739,0)</f>
        <v>0</v>
      </c>
      <c r="BF739" s="229">
        <f>IF(N739="snížená",J739,0)</f>
        <v>0</v>
      </c>
      <c r="BG739" s="229">
        <f>IF(N739="zákl. přenesená",J739,0)</f>
        <v>0</v>
      </c>
      <c r="BH739" s="229">
        <f>IF(N739="sníž. přenesená",J739,0)</f>
        <v>0</v>
      </c>
      <c r="BI739" s="229">
        <f>IF(N739="nulová",J739,0)</f>
        <v>0</v>
      </c>
      <c r="BJ739" s="19" t="s">
        <v>84</v>
      </c>
      <c r="BK739" s="229">
        <f>ROUND(I739*H739,2)</f>
        <v>0</v>
      </c>
      <c r="BL739" s="19" t="s">
        <v>245</v>
      </c>
      <c r="BM739" s="228" t="s">
        <v>1263</v>
      </c>
    </row>
    <row r="740" s="15" customFormat="1">
      <c r="A740" s="15"/>
      <c r="B740" s="253"/>
      <c r="C740" s="254"/>
      <c r="D740" s="232" t="s">
        <v>175</v>
      </c>
      <c r="E740" s="255" t="s">
        <v>32</v>
      </c>
      <c r="F740" s="256" t="s">
        <v>340</v>
      </c>
      <c r="G740" s="254"/>
      <c r="H740" s="255" t="s">
        <v>32</v>
      </c>
      <c r="I740" s="257"/>
      <c r="J740" s="254"/>
      <c r="K740" s="254"/>
      <c r="L740" s="258"/>
      <c r="M740" s="259"/>
      <c r="N740" s="260"/>
      <c r="O740" s="260"/>
      <c r="P740" s="260"/>
      <c r="Q740" s="260"/>
      <c r="R740" s="260"/>
      <c r="S740" s="260"/>
      <c r="T740" s="261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2" t="s">
        <v>175</v>
      </c>
      <c r="AU740" s="262" t="s">
        <v>86</v>
      </c>
      <c r="AV740" s="15" t="s">
        <v>84</v>
      </c>
      <c r="AW740" s="15" t="s">
        <v>39</v>
      </c>
      <c r="AX740" s="15" t="s">
        <v>77</v>
      </c>
      <c r="AY740" s="262" t="s">
        <v>166</v>
      </c>
    </row>
    <row r="741" s="13" customFormat="1">
      <c r="A741" s="13"/>
      <c r="B741" s="230"/>
      <c r="C741" s="231"/>
      <c r="D741" s="232" t="s">
        <v>175</v>
      </c>
      <c r="E741" s="233" t="s">
        <v>32</v>
      </c>
      <c r="F741" s="234" t="s">
        <v>1238</v>
      </c>
      <c r="G741" s="231"/>
      <c r="H741" s="235">
        <v>300</v>
      </c>
      <c r="I741" s="236"/>
      <c r="J741" s="231"/>
      <c r="K741" s="231"/>
      <c r="L741" s="237"/>
      <c r="M741" s="238"/>
      <c r="N741" s="239"/>
      <c r="O741" s="239"/>
      <c r="P741" s="239"/>
      <c r="Q741" s="239"/>
      <c r="R741" s="239"/>
      <c r="S741" s="239"/>
      <c r="T741" s="24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1" t="s">
        <v>175</v>
      </c>
      <c r="AU741" s="241" t="s">
        <v>86</v>
      </c>
      <c r="AV741" s="13" t="s">
        <v>86</v>
      </c>
      <c r="AW741" s="13" t="s">
        <v>39</v>
      </c>
      <c r="AX741" s="13" t="s">
        <v>84</v>
      </c>
      <c r="AY741" s="241" t="s">
        <v>166</v>
      </c>
    </row>
    <row r="742" s="2" customFormat="1">
      <c r="A742" s="41"/>
      <c r="B742" s="42"/>
      <c r="C742" s="217" t="s">
        <v>1264</v>
      </c>
      <c r="D742" s="217" t="s">
        <v>168</v>
      </c>
      <c r="E742" s="218" t="s">
        <v>1265</v>
      </c>
      <c r="F742" s="219" t="s">
        <v>1266</v>
      </c>
      <c r="G742" s="220" t="s">
        <v>274</v>
      </c>
      <c r="H742" s="221">
        <v>12.923</v>
      </c>
      <c r="I742" s="222"/>
      <c r="J742" s="223">
        <f>ROUND(I742*H742,2)</f>
        <v>0</v>
      </c>
      <c r="K742" s="219" t="s">
        <v>172</v>
      </c>
      <c r="L742" s="47"/>
      <c r="M742" s="224" t="s">
        <v>32</v>
      </c>
      <c r="N742" s="225" t="s">
        <v>48</v>
      </c>
      <c r="O742" s="87"/>
      <c r="P742" s="226">
        <f>O742*H742</f>
        <v>0</v>
      </c>
      <c r="Q742" s="226">
        <v>0</v>
      </c>
      <c r="R742" s="226">
        <f>Q742*H742</f>
        <v>0</v>
      </c>
      <c r="S742" s="226">
        <v>0</v>
      </c>
      <c r="T742" s="227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8" t="s">
        <v>245</v>
      </c>
      <c r="AT742" s="228" t="s">
        <v>168</v>
      </c>
      <c r="AU742" s="228" t="s">
        <v>86</v>
      </c>
      <c r="AY742" s="19" t="s">
        <v>166</v>
      </c>
      <c r="BE742" s="229">
        <f>IF(N742="základní",J742,0)</f>
        <v>0</v>
      </c>
      <c r="BF742" s="229">
        <f>IF(N742="snížená",J742,0)</f>
        <v>0</v>
      </c>
      <c r="BG742" s="229">
        <f>IF(N742="zákl. přenesená",J742,0)</f>
        <v>0</v>
      </c>
      <c r="BH742" s="229">
        <f>IF(N742="sníž. přenesená",J742,0)</f>
        <v>0</v>
      </c>
      <c r="BI742" s="229">
        <f>IF(N742="nulová",J742,0)</f>
        <v>0</v>
      </c>
      <c r="BJ742" s="19" t="s">
        <v>84</v>
      </c>
      <c r="BK742" s="229">
        <f>ROUND(I742*H742,2)</f>
        <v>0</v>
      </c>
      <c r="BL742" s="19" t="s">
        <v>245</v>
      </c>
      <c r="BM742" s="228" t="s">
        <v>1267</v>
      </c>
    </row>
    <row r="743" s="12" customFormat="1" ht="22.8" customHeight="1">
      <c r="A743" s="12"/>
      <c r="B743" s="201"/>
      <c r="C743" s="202"/>
      <c r="D743" s="203" t="s">
        <v>76</v>
      </c>
      <c r="E743" s="215" t="s">
        <v>1268</v>
      </c>
      <c r="F743" s="215" t="s">
        <v>1269</v>
      </c>
      <c r="G743" s="202"/>
      <c r="H743" s="202"/>
      <c r="I743" s="205"/>
      <c r="J743" s="216">
        <f>BK743</f>
        <v>0</v>
      </c>
      <c r="K743" s="202"/>
      <c r="L743" s="207"/>
      <c r="M743" s="208"/>
      <c r="N743" s="209"/>
      <c r="O743" s="209"/>
      <c r="P743" s="210">
        <f>SUM(P744:P746)</f>
        <v>0</v>
      </c>
      <c r="Q743" s="209"/>
      <c r="R743" s="210">
        <f>SUM(R744:R746)</f>
        <v>0.53571000000000002</v>
      </c>
      <c r="S743" s="209"/>
      <c r="T743" s="211">
        <f>SUM(T744:T746)</f>
        <v>0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12" t="s">
        <v>86</v>
      </c>
      <c r="AT743" s="213" t="s">
        <v>76</v>
      </c>
      <c r="AU743" s="213" t="s">
        <v>84</v>
      </c>
      <c r="AY743" s="212" t="s">
        <v>166</v>
      </c>
      <c r="BK743" s="214">
        <f>SUM(BK744:BK746)</f>
        <v>0</v>
      </c>
    </row>
    <row r="744" s="2" customFormat="1" ht="33" customHeight="1">
      <c r="A744" s="41"/>
      <c r="B744" s="42"/>
      <c r="C744" s="217" t="s">
        <v>1270</v>
      </c>
      <c r="D744" s="217" t="s">
        <v>168</v>
      </c>
      <c r="E744" s="218" t="s">
        <v>1271</v>
      </c>
      <c r="F744" s="219" t="s">
        <v>1272</v>
      </c>
      <c r="G744" s="220" t="s">
        <v>171</v>
      </c>
      <c r="H744" s="221">
        <v>21</v>
      </c>
      <c r="I744" s="222"/>
      <c r="J744" s="223">
        <f>ROUND(I744*H744,2)</f>
        <v>0</v>
      </c>
      <c r="K744" s="219" t="s">
        <v>172</v>
      </c>
      <c r="L744" s="47"/>
      <c r="M744" s="224" t="s">
        <v>32</v>
      </c>
      <c r="N744" s="225" t="s">
        <v>48</v>
      </c>
      <c r="O744" s="87"/>
      <c r="P744" s="226">
        <f>O744*H744</f>
        <v>0</v>
      </c>
      <c r="Q744" s="226">
        <v>0.025510000000000001</v>
      </c>
      <c r="R744" s="226">
        <f>Q744*H744</f>
        <v>0.53571000000000002</v>
      </c>
      <c r="S744" s="226">
        <v>0</v>
      </c>
      <c r="T744" s="227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8" t="s">
        <v>245</v>
      </c>
      <c r="AT744" s="228" t="s">
        <v>168</v>
      </c>
      <c r="AU744" s="228" t="s">
        <v>86</v>
      </c>
      <c r="AY744" s="19" t="s">
        <v>166</v>
      </c>
      <c r="BE744" s="229">
        <f>IF(N744="základní",J744,0)</f>
        <v>0</v>
      </c>
      <c r="BF744" s="229">
        <f>IF(N744="snížená",J744,0)</f>
        <v>0</v>
      </c>
      <c r="BG744" s="229">
        <f>IF(N744="zákl. přenesená",J744,0)</f>
        <v>0</v>
      </c>
      <c r="BH744" s="229">
        <f>IF(N744="sníž. přenesená",J744,0)</f>
        <v>0</v>
      </c>
      <c r="BI744" s="229">
        <f>IF(N744="nulová",J744,0)</f>
        <v>0</v>
      </c>
      <c r="BJ744" s="19" t="s">
        <v>84</v>
      </c>
      <c r="BK744" s="229">
        <f>ROUND(I744*H744,2)</f>
        <v>0</v>
      </c>
      <c r="BL744" s="19" t="s">
        <v>245</v>
      </c>
      <c r="BM744" s="228" t="s">
        <v>1273</v>
      </c>
    </row>
    <row r="745" s="13" customFormat="1">
      <c r="A745" s="13"/>
      <c r="B745" s="230"/>
      <c r="C745" s="231"/>
      <c r="D745" s="232" t="s">
        <v>175</v>
      </c>
      <c r="E745" s="233" t="s">
        <v>32</v>
      </c>
      <c r="F745" s="234" t="s">
        <v>1274</v>
      </c>
      <c r="G745" s="231"/>
      <c r="H745" s="235">
        <v>21</v>
      </c>
      <c r="I745" s="236"/>
      <c r="J745" s="231"/>
      <c r="K745" s="231"/>
      <c r="L745" s="237"/>
      <c r="M745" s="238"/>
      <c r="N745" s="239"/>
      <c r="O745" s="239"/>
      <c r="P745" s="239"/>
      <c r="Q745" s="239"/>
      <c r="R745" s="239"/>
      <c r="S745" s="239"/>
      <c r="T745" s="24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1" t="s">
        <v>175</v>
      </c>
      <c r="AU745" s="241" t="s">
        <v>86</v>
      </c>
      <c r="AV745" s="13" t="s">
        <v>86</v>
      </c>
      <c r="AW745" s="13" t="s">
        <v>39</v>
      </c>
      <c r="AX745" s="13" t="s">
        <v>84</v>
      </c>
      <c r="AY745" s="241" t="s">
        <v>166</v>
      </c>
    </row>
    <row r="746" s="2" customFormat="1">
      <c r="A746" s="41"/>
      <c r="B746" s="42"/>
      <c r="C746" s="217" t="s">
        <v>1275</v>
      </c>
      <c r="D746" s="217" t="s">
        <v>168</v>
      </c>
      <c r="E746" s="218" t="s">
        <v>1276</v>
      </c>
      <c r="F746" s="219" t="s">
        <v>1277</v>
      </c>
      <c r="G746" s="220" t="s">
        <v>274</v>
      </c>
      <c r="H746" s="221">
        <v>0.02</v>
      </c>
      <c r="I746" s="222"/>
      <c r="J746" s="223">
        <f>ROUND(I746*H746,2)</f>
        <v>0</v>
      </c>
      <c r="K746" s="219" t="s">
        <v>172</v>
      </c>
      <c r="L746" s="47"/>
      <c r="M746" s="224" t="s">
        <v>32</v>
      </c>
      <c r="N746" s="225" t="s">
        <v>48</v>
      </c>
      <c r="O746" s="87"/>
      <c r="P746" s="226">
        <f>O746*H746</f>
        <v>0</v>
      </c>
      <c r="Q746" s="226">
        <v>0</v>
      </c>
      <c r="R746" s="226">
        <f>Q746*H746</f>
        <v>0</v>
      </c>
      <c r="S746" s="226">
        <v>0</v>
      </c>
      <c r="T746" s="227">
        <f>S746*H746</f>
        <v>0</v>
      </c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R746" s="228" t="s">
        <v>245</v>
      </c>
      <c r="AT746" s="228" t="s">
        <v>168</v>
      </c>
      <c r="AU746" s="228" t="s">
        <v>86</v>
      </c>
      <c r="AY746" s="19" t="s">
        <v>166</v>
      </c>
      <c r="BE746" s="229">
        <f>IF(N746="základní",J746,0)</f>
        <v>0</v>
      </c>
      <c r="BF746" s="229">
        <f>IF(N746="snížená",J746,0)</f>
        <v>0</v>
      </c>
      <c r="BG746" s="229">
        <f>IF(N746="zákl. přenesená",J746,0)</f>
        <v>0</v>
      </c>
      <c r="BH746" s="229">
        <f>IF(N746="sníž. přenesená",J746,0)</f>
        <v>0</v>
      </c>
      <c r="BI746" s="229">
        <f>IF(N746="nulová",J746,0)</f>
        <v>0</v>
      </c>
      <c r="BJ746" s="19" t="s">
        <v>84</v>
      </c>
      <c r="BK746" s="229">
        <f>ROUND(I746*H746,2)</f>
        <v>0</v>
      </c>
      <c r="BL746" s="19" t="s">
        <v>245</v>
      </c>
      <c r="BM746" s="228" t="s">
        <v>1278</v>
      </c>
    </row>
    <row r="747" s="12" customFormat="1" ht="22.8" customHeight="1">
      <c r="A747" s="12"/>
      <c r="B747" s="201"/>
      <c r="C747" s="202"/>
      <c r="D747" s="203" t="s">
        <v>76</v>
      </c>
      <c r="E747" s="215" t="s">
        <v>1279</v>
      </c>
      <c r="F747" s="215" t="s">
        <v>1280</v>
      </c>
      <c r="G747" s="202"/>
      <c r="H747" s="202"/>
      <c r="I747" s="205"/>
      <c r="J747" s="216">
        <f>BK747</f>
        <v>0</v>
      </c>
      <c r="K747" s="202"/>
      <c r="L747" s="207"/>
      <c r="M747" s="208"/>
      <c r="N747" s="209"/>
      <c r="O747" s="209"/>
      <c r="P747" s="210">
        <f>SUM(P748:P808)</f>
        <v>0</v>
      </c>
      <c r="Q747" s="209"/>
      <c r="R747" s="210">
        <f>SUM(R748:R808)</f>
        <v>3.1711909999999999</v>
      </c>
      <c r="S747" s="209"/>
      <c r="T747" s="211">
        <f>SUM(T748:T808)</f>
        <v>1.071385</v>
      </c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R747" s="212" t="s">
        <v>86</v>
      </c>
      <c r="AT747" s="213" t="s">
        <v>76</v>
      </c>
      <c r="AU747" s="213" t="s">
        <v>84</v>
      </c>
      <c r="AY747" s="212" t="s">
        <v>166</v>
      </c>
      <c r="BK747" s="214">
        <f>SUM(BK748:BK808)</f>
        <v>0</v>
      </c>
    </row>
    <row r="748" s="2" customFormat="1" ht="16.5" customHeight="1">
      <c r="A748" s="41"/>
      <c r="B748" s="42"/>
      <c r="C748" s="217" t="s">
        <v>1281</v>
      </c>
      <c r="D748" s="217" t="s">
        <v>168</v>
      </c>
      <c r="E748" s="218" t="s">
        <v>1282</v>
      </c>
      <c r="F748" s="219" t="s">
        <v>1283</v>
      </c>
      <c r="G748" s="220" t="s">
        <v>182</v>
      </c>
      <c r="H748" s="221">
        <v>167.19999999999999</v>
      </c>
      <c r="I748" s="222"/>
      <c r="J748" s="223">
        <f>ROUND(I748*H748,2)</f>
        <v>0</v>
      </c>
      <c r="K748" s="219" t="s">
        <v>172</v>
      </c>
      <c r="L748" s="47"/>
      <c r="M748" s="224" t="s">
        <v>32</v>
      </c>
      <c r="N748" s="225" t="s">
        <v>48</v>
      </c>
      <c r="O748" s="87"/>
      <c r="P748" s="226">
        <f>O748*H748</f>
        <v>0</v>
      </c>
      <c r="Q748" s="226">
        <v>0</v>
      </c>
      <c r="R748" s="226">
        <f>Q748*H748</f>
        <v>0</v>
      </c>
      <c r="S748" s="226">
        <v>0.00167</v>
      </c>
      <c r="T748" s="227">
        <f>S748*H748</f>
        <v>0.27922399999999997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8" t="s">
        <v>245</v>
      </c>
      <c r="AT748" s="228" t="s">
        <v>168</v>
      </c>
      <c r="AU748" s="228" t="s">
        <v>86</v>
      </c>
      <c r="AY748" s="19" t="s">
        <v>166</v>
      </c>
      <c r="BE748" s="229">
        <f>IF(N748="základní",J748,0)</f>
        <v>0</v>
      </c>
      <c r="BF748" s="229">
        <f>IF(N748="snížená",J748,0)</f>
        <v>0</v>
      </c>
      <c r="BG748" s="229">
        <f>IF(N748="zákl. přenesená",J748,0)</f>
        <v>0</v>
      </c>
      <c r="BH748" s="229">
        <f>IF(N748="sníž. přenesená",J748,0)</f>
        <v>0</v>
      </c>
      <c r="BI748" s="229">
        <f>IF(N748="nulová",J748,0)</f>
        <v>0</v>
      </c>
      <c r="BJ748" s="19" t="s">
        <v>84</v>
      </c>
      <c r="BK748" s="229">
        <f>ROUND(I748*H748,2)</f>
        <v>0</v>
      </c>
      <c r="BL748" s="19" t="s">
        <v>245</v>
      </c>
      <c r="BM748" s="228" t="s">
        <v>1284</v>
      </c>
    </row>
    <row r="749" s="15" customFormat="1">
      <c r="A749" s="15"/>
      <c r="B749" s="253"/>
      <c r="C749" s="254"/>
      <c r="D749" s="232" t="s">
        <v>175</v>
      </c>
      <c r="E749" s="255" t="s">
        <v>32</v>
      </c>
      <c r="F749" s="256" t="s">
        <v>633</v>
      </c>
      <c r="G749" s="254"/>
      <c r="H749" s="255" t="s">
        <v>32</v>
      </c>
      <c r="I749" s="257"/>
      <c r="J749" s="254"/>
      <c r="K749" s="254"/>
      <c r="L749" s="258"/>
      <c r="M749" s="259"/>
      <c r="N749" s="260"/>
      <c r="O749" s="260"/>
      <c r="P749" s="260"/>
      <c r="Q749" s="260"/>
      <c r="R749" s="260"/>
      <c r="S749" s="260"/>
      <c r="T749" s="261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62" t="s">
        <v>175</v>
      </c>
      <c r="AU749" s="262" t="s">
        <v>86</v>
      </c>
      <c r="AV749" s="15" t="s">
        <v>84</v>
      </c>
      <c r="AW749" s="15" t="s">
        <v>39</v>
      </c>
      <c r="AX749" s="15" t="s">
        <v>77</v>
      </c>
      <c r="AY749" s="262" t="s">
        <v>166</v>
      </c>
    </row>
    <row r="750" s="13" customFormat="1">
      <c r="A750" s="13"/>
      <c r="B750" s="230"/>
      <c r="C750" s="231"/>
      <c r="D750" s="232" t="s">
        <v>175</v>
      </c>
      <c r="E750" s="233" t="s">
        <v>32</v>
      </c>
      <c r="F750" s="234" t="s">
        <v>634</v>
      </c>
      <c r="G750" s="231"/>
      <c r="H750" s="235">
        <v>3</v>
      </c>
      <c r="I750" s="236"/>
      <c r="J750" s="231"/>
      <c r="K750" s="231"/>
      <c r="L750" s="237"/>
      <c r="M750" s="238"/>
      <c r="N750" s="239"/>
      <c r="O750" s="239"/>
      <c r="P750" s="239"/>
      <c r="Q750" s="239"/>
      <c r="R750" s="239"/>
      <c r="S750" s="239"/>
      <c r="T750" s="24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1" t="s">
        <v>175</v>
      </c>
      <c r="AU750" s="241" t="s">
        <v>86</v>
      </c>
      <c r="AV750" s="13" t="s">
        <v>86</v>
      </c>
      <c r="AW750" s="13" t="s">
        <v>39</v>
      </c>
      <c r="AX750" s="13" t="s">
        <v>77</v>
      </c>
      <c r="AY750" s="241" t="s">
        <v>166</v>
      </c>
    </row>
    <row r="751" s="13" customFormat="1">
      <c r="A751" s="13"/>
      <c r="B751" s="230"/>
      <c r="C751" s="231"/>
      <c r="D751" s="232" t="s">
        <v>175</v>
      </c>
      <c r="E751" s="233" t="s">
        <v>32</v>
      </c>
      <c r="F751" s="234" t="s">
        <v>436</v>
      </c>
      <c r="G751" s="231"/>
      <c r="H751" s="235">
        <v>90.599999999999994</v>
      </c>
      <c r="I751" s="236"/>
      <c r="J751" s="231"/>
      <c r="K751" s="231"/>
      <c r="L751" s="237"/>
      <c r="M751" s="238"/>
      <c r="N751" s="239"/>
      <c r="O751" s="239"/>
      <c r="P751" s="239"/>
      <c r="Q751" s="239"/>
      <c r="R751" s="239"/>
      <c r="S751" s="239"/>
      <c r="T751" s="24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1" t="s">
        <v>175</v>
      </c>
      <c r="AU751" s="241" t="s">
        <v>86</v>
      </c>
      <c r="AV751" s="13" t="s">
        <v>86</v>
      </c>
      <c r="AW751" s="13" t="s">
        <v>39</v>
      </c>
      <c r="AX751" s="13" t="s">
        <v>77</v>
      </c>
      <c r="AY751" s="241" t="s">
        <v>166</v>
      </c>
    </row>
    <row r="752" s="15" customFormat="1">
      <c r="A752" s="15"/>
      <c r="B752" s="253"/>
      <c r="C752" s="254"/>
      <c r="D752" s="232" t="s">
        <v>175</v>
      </c>
      <c r="E752" s="255" t="s">
        <v>32</v>
      </c>
      <c r="F752" s="256" t="s">
        <v>437</v>
      </c>
      <c r="G752" s="254"/>
      <c r="H752" s="255" t="s">
        <v>32</v>
      </c>
      <c r="I752" s="257"/>
      <c r="J752" s="254"/>
      <c r="K752" s="254"/>
      <c r="L752" s="258"/>
      <c r="M752" s="259"/>
      <c r="N752" s="260"/>
      <c r="O752" s="260"/>
      <c r="P752" s="260"/>
      <c r="Q752" s="260"/>
      <c r="R752" s="260"/>
      <c r="S752" s="260"/>
      <c r="T752" s="261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2" t="s">
        <v>175</v>
      </c>
      <c r="AU752" s="262" t="s">
        <v>86</v>
      </c>
      <c r="AV752" s="15" t="s">
        <v>84</v>
      </c>
      <c r="AW752" s="15" t="s">
        <v>39</v>
      </c>
      <c r="AX752" s="15" t="s">
        <v>77</v>
      </c>
      <c r="AY752" s="262" t="s">
        <v>166</v>
      </c>
    </row>
    <row r="753" s="13" customFormat="1">
      <c r="A753" s="13"/>
      <c r="B753" s="230"/>
      <c r="C753" s="231"/>
      <c r="D753" s="232" t="s">
        <v>175</v>
      </c>
      <c r="E753" s="233" t="s">
        <v>32</v>
      </c>
      <c r="F753" s="234" t="s">
        <v>438</v>
      </c>
      <c r="G753" s="231"/>
      <c r="H753" s="235">
        <v>38</v>
      </c>
      <c r="I753" s="236"/>
      <c r="J753" s="231"/>
      <c r="K753" s="231"/>
      <c r="L753" s="237"/>
      <c r="M753" s="238"/>
      <c r="N753" s="239"/>
      <c r="O753" s="239"/>
      <c r="P753" s="239"/>
      <c r="Q753" s="239"/>
      <c r="R753" s="239"/>
      <c r="S753" s="239"/>
      <c r="T753" s="240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1" t="s">
        <v>175</v>
      </c>
      <c r="AU753" s="241" t="s">
        <v>86</v>
      </c>
      <c r="AV753" s="13" t="s">
        <v>86</v>
      </c>
      <c r="AW753" s="13" t="s">
        <v>39</v>
      </c>
      <c r="AX753" s="13" t="s">
        <v>77</v>
      </c>
      <c r="AY753" s="241" t="s">
        <v>166</v>
      </c>
    </row>
    <row r="754" s="13" customFormat="1">
      <c r="A754" s="13"/>
      <c r="B754" s="230"/>
      <c r="C754" s="231"/>
      <c r="D754" s="232" t="s">
        <v>175</v>
      </c>
      <c r="E754" s="233" t="s">
        <v>32</v>
      </c>
      <c r="F754" s="234" t="s">
        <v>439</v>
      </c>
      <c r="G754" s="231"/>
      <c r="H754" s="235">
        <v>7.5999999999999996</v>
      </c>
      <c r="I754" s="236"/>
      <c r="J754" s="231"/>
      <c r="K754" s="231"/>
      <c r="L754" s="237"/>
      <c r="M754" s="238"/>
      <c r="N754" s="239"/>
      <c r="O754" s="239"/>
      <c r="P754" s="239"/>
      <c r="Q754" s="239"/>
      <c r="R754" s="239"/>
      <c r="S754" s="239"/>
      <c r="T754" s="240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1" t="s">
        <v>175</v>
      </c>
      <c r="AU754" s="241" t="s">
        <v>86</v>
      </c>
      <c r="AV754" s="13" t="s">
        <v>86</v>
      </c>
      <c r="AW754" s="13" t="s">
        <v>39</v>
      </c>
      <c r="AX754" s="13" t="s">
        <v>77</v>
      </c>
      <c r="AY754" s="241" t="s">
        <v>166</v>
      </c>
    </row>
    <row r="755" s="13" customFormat="1">
      <c r="A755" s="13"/>
      <c r="B755" s="230"/>
      <c r="C755" s="231"/>
      <c r="D755" s="232" t="s">
        <v>175</v>
      </c>
      <c r="E755" s="233" t="s">
        <v>32</v>
      </c>
      <c r="F755" s="234" t="s">
        <v>440</v>
      </c>
      <c r="G755" s="231"/>
      <c r="H755" s="235">
        <v>12</v>
      </c>
      <c r="I755" s="236"/>
      <c r="J755" s="231"/>
      <c r="K755" s="231"/>
      <c r="L755" s="237"/>
      <c r="M755" s="238"/>
      <c r="N755" s="239"/>
      <c r="O755" s="239"/>
      <c r="P755" s="239"/>
      <c r="Q755" s="239"/>
      <c r="R755" s="239"/>
      <c r="S755" s="239"/>
      <c r="T755" s="24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1" t="s">
        <v>175</v>
      </c>
      <c r="AU755" s="241" t="s">
        <v>86</v>
      </c>
      <c r="AV755" s="13" t="s">
        <v>86</v>
      </c>
      <c r="AW755" s="13" t="s">
        <v>39</v>
      </c>
      <c r="AX755" s="13" t="s">
        <v>77</v>
      </c>
      <c r="AY755" s="241" t="s">
        <v>166</v>
      </c>
    </row>
    <row r="756" s="13" customFormat="1">
      <c r="A756" s="13"/>
      <c r="B756" s="230"/>
      <c r="C756" s="231"/>
      <c r="D756" s="232" t="s">
        <v>175</v>
      </c>
      <c r="E756" s="233" t="s">
        <v>32</v>
      </c>
      <c r="F756" s="234" t="s">
        <v>441</v>
      </c>
      <c r="G756" s="231"/>
      <c r="H756" s="235">
        <v>16</v>
      </c>
      <c r="I756" s="236"/>
      <c r="J756" s="231"/>
      <c r="K756" s="231"/>
      <c r="L756" s="237"/>
      <c r="M756" s="238"/>
      <c r="N756" s="239"/>
      <c r="O756" s="239"/>
      <c r="P756" s="239"/>
      <c r="Q756" s="239"/>
      <c r="R756" s="239"/>
      <c r="S756" s="239"/>
      <c r="T756" s="240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1" t="s">
        <v>175</v>
      </c>
      <c r="AU756" s="241" t="s">
        <v>86</v>
      </c>
      <c r="AV756" s="13" t="s">
        <v>86</v>
      </c>
      <c r="AW756" s="13" t="s">
        <v>39</v>
      </c>
      <c r="AX756" s="13" t="s">
        <v>77</v>
      </c>
      <c r="AY756" s="241" t="s">
        <v>166</v>
      </c>
    </row>
    <row r="757" s="14" customFormat="1">
      <c r="A757" s="14"/>
      <c r="B757" s="242"/>
      <c r="C757" s="243"/>
      <c r="D757" s="232" t="s">
        <v>175</v>
      </c>
      <c r="E757" s="244" t="s">
        <v>32</v>
      </c>
      <c r="F757" s="245" t="s">
        <v>219</v>
      </c>
      <c r="G757" s="243"/>
      <c r="H757" s="246">
        <v>167.19999999999999</v>
      </c>
      <c r="I757" s="247"/>
      <c r="J757" s="243"/>
      <c r="K757" s="243"/>
      <c r="L757" s="248"/>
      <c r="M757" s="249"/>
      <c r="N757" s="250"/>
      <c r="O757" s="250"/>
      <c r="P757" s="250"/>
      <c r="Q757" s="250"/>
      <c r="R757" s="250"/>
      <c r="S757" s="250"/>
      <c r="T757" s="25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2" t="s">
        <v>175</v>
      </c>
      <c r="AU757" s="252" t="s">
        <v>86</v>
      </c>
      <c r="AV757" s="14" t="s">
        <v>173</v>
      </c>
      <c r="AW757" s="14" t="s">
        <v>39</v>
      </c>
      <c r="AX757" s="14" t="s">
        <v>84</v>
      </c>
      <c r="AY757" s="252" t="s">
        <v>166</v>
      </c>
    </row>
    <row r="758" s="2" customFormat="1" ht="16.5" customHeight="1">
      <c r="A758" s="41"/>
      <c r="B758" s="42"/>
      <c r="C758" s="217" t="s">
        <v>1285</v>
      </c>
      <c r="D758" s="217" t="s">
        <v>168</v>
      </c>
      <c r="E758" s="218" t="s">
        <v>1286</v>
      </c>
      <c r="F758" s="219" t="s">
        <v>1287</v>
      </c>
      <c r="G758" s="220" t="s">
        <v>182</v>
      </c>
      <c r="H758" s="221">
        <v>207.69999999999999</v>
      </c>
      <c r="I758" s="222"/>
      <c r="J758" s="223">
        <f>ROUND(I758*H758,2)</f>
        <v>0</v>
      </c>
      <c r="K758" s="219" t="s">
        <v>172</v>
      </c>
      <c r="L758" s="47"/>
      <c r="M758" s="224" t="s">
        <v>32</v>
      </c>
      <c r="N758" s="225" t="s">
        <v>48</v>
      </c>
      <c r="O758" s="87"/>
      <c r="P758" s="226">
        <f>O758*H758</f>
        <v>0</v>
      </c>
      <c r="Q758" s="226">
        <v>0</v>
      </c>
      <c r="R758" s="226">
        <f>Q758*H758</f>
        <v>0</v>
      </c>
      <c r="S758" s="226">
        <v>0.0022300000000000002</v>
      </c>
      <c r="T758" s="227">
        <f>S758*H758</f>
        <v>0.463171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28" t="s">
        <v>245</v>
      </c>
      <c r="AT758" s="228" t="s">
        <v>168</v>
      </c>
      <c r="AU758" s="228" t="s">
        <v>86</v>
      </c>
      <c r="AY758" s="19" t="s">
        <v>166</v>
      </c>
      <c r="BE758" s="229">
        <f>IF(N758="základní",J758,0)</f>
        <v>0</v>
      </c>
      <c r="BF758" s="229">
        <f>IF(N758="snížená",J758,0)</f>
        <v>0</v>
      </c>
      <c r="BG758" s="229">
        <f>IF(N758="zákl. přenesená",J758,0)</f>
        <v>0</v>
      </c>
      <c r="BH758" s="229">
        <f>IF(N758="sníž. přenesená",J758,0)</f>
        <v>0</v>
      </c>
      <c r="BI758" s="229">
        <f>IF(N758="nulová",J758,0)</f>
        <v>0</v>
      </c>
      <c r="BJ758" s="19" t="s">
        <v>84</v>
      </c>
      <c r="BK758" s="229">
        <f>ROUND(I758*H758,2)</f>
        <v>0</v>
      </c>
      <c r="BL758" s="19" t="s">
        <v>245</v>
      </c>
      <c r="BM758" s="228" t="s">
        <v>1288</v>
      </c>
    </row>
    <row r="759" s="13" customFormat="1">
      <c r="A759" s="13"/>
      <c r="B759" s="230"/>
      <c r="C759" s="231"/>
      <c r="D759" s="232" t="s">
        <v>175</v>
      </c>
      <c r="E759" s="233" t="s">
        <v>32</v>
      </c>
      <c r="F759" s="234" t="s">
        <v>434</v>
      </c>
      <c r="G759" s="231"/>
      <c r="H759" s="235">
        <v>62.5</v>
      </c>
      <c r="I759" s="236"/>
      <c r="J759" s="231"/>
      <c r="K759" s="231"/>
      <c r="L759" s="237"/>
      <c r="M759" s="238"/>
      <c r="N759" s="239"/>
      <c r="O759" s="239"/>
      <c r="P759" s="239"/>
      <c r="Q759" s="239"/>
      <c r="R759" s="239"/>
      <c r="S759" s="239"/>
      <c r="T759" s="24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1" t="s">
        <v>175</v>
      </c>
      <c r="AU759" s="241" t="s">
        <v>86</v>
      </c>
      <c r="AV759" s="13" t="s">
        <v>86</v>
      </c>
      <c r="AW759" s="13" t="s">
        <v>39</v>
      </c>
      <c r="AX759" s="13" t="s">
        <v>77</v>
      </c>
      <c r="AY759" s="241" t="s">
        <v>166</v>
      </c>
    </row>
    <row r="760" s="13" customFormat="1">
      <c r="A760" s="13"/>
      <c r="B760" s="230"/>
      <c r="C760" s="231"/>
      <c r="D760" s="232" t="s">
        <v>175</v>
      </c>
      <c r="E760" s="233" t="s">
        <v>32</v>
      </c>
      <c r="F760" s="234" t="s">
        <v>435</v>
      </c>
      <c r="G760" s="231"/>
      <c r="H760" s="235">
        <v>59.799999999999997</v>
      </c>
      <c r="I760" s="236"/>
      <c r="J760" s="231"/>
      <c r="K760" s="231"/>
      <c r="L760" s="237"/>
      <c r="M760" s="238"/>
      <c r="N760" s="239"/>
      <c r="O760" s="239"/>
      <c r="P760" s="239"/>
      <c r="Q760" s="239"/>
      <c r="R760" s="239"/>
      <c r="S760" s="239"/>
      <c r="T760" s="240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1" t="s">
        <v>175</v>
      </c>
      <c r="AU760" s="241" t="s">
        <v>86</v>
      </c>
      <c r="AV760" s="13" t="s">
        <v>86</v>
      </c>
      <c r="AW760" s="13" t="s">
        <v>39</v>
      </c>
      <c r="AX760" s="13" t="s">
        <v>77</v>
      </c>
      <c r="AY760" s="241" t="s">
        <v>166</v>
      </c>
    </row>
    <row r="761" s="15" customFormat="1">
      <c r="A761" s="15"/>
      <c r="B761" s="253"/>
      <c r="C761" s="254"/>
      <c r="D761" s="232" t="s">
        <v>175</v>
      </c>
      <c r="E761" s="255" t="s">
        <v>32</v>
      </c>
      <c r="F761" s="256" t="s">
        <v>442</v>
      </c>
      <c r="G761" s="254"/>
      <c r="H761" s="255" t="s">
        <v>32</v>
      </c>
      <c r="I761" s="257"/>
      <c r="J761" s="254"/>
      <c r="K761" s="254"/>
      <c r="L761" s="258"/>
      <c r="M761" s="259"/>
      <c r="N761" s="260"/>
      <c r="O761" s="260"/>
      <c r="P761" s="260"/>
      <c r="Q761" s="260"/>
      <c r="R761" s="260"/>
      <c r="S761" s="260"/>
      <c r="T761" s="261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62" t="s">
        <v>175</v>
      </c>
      <c r="AU761" s="262" t="s">
        <v>86</v>
      </c>
      <c r="AV761" s="15" t="s">
        <v>84</v>
      </c>
      <c r="AW761" s="15" t="s">
        <v>39</v>
      </c>
      <c r="AX761" s="15" t="s">
        <v>77</v>
      </c>
      <c r="AY761" s="262" t="s">
        <v>166</v>
      </c>
    </row>
    <row r="762" s="13" customFormat="1">
      <c r="A762" s="13"/>
      <c r="B762" s="230"/>
      <c r="C762" s="231"/>
      <c r="D762" s="232" t="s">
        <v>175</v>
      </c>
      <c r="E762" s="233" t="s">
        <v>32</v>
      </c>
      <c r="F762" s="234" t="s">
        <v>443</v>
      </c>
      <c r="G762" s="231"/>
      <c r="H762" s="235">
        <v>25.600000000000001</v>
      </c>
      <c r="I762" s="236"/>
      <c r="J762" s="231"/>
      <c r="K762" s="231"/>
      <c r="L762" s="237"/>
      <c r="M762" s="238"/>
      <c r="N762" s="239"/>
      <c r="O762" s="239"/>
      <c r="P762" s="239"/>
      <c r="Q762" s="239"/>
      <c r="R762" s="239"/>
      <c r="S762" s="239"/>
      <c r="T762" s="24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1" t="s">
        <v>175</v>
      </c>
      <c r="AU762" s="241" t="s">
        <v>86</v>
      </c>
      <c r="AV762" s="13" t="s">
        <v>86</v>
      </c>
      <c r="AW762" s="13" t="s">
        <v>39</v>
      </c>
      <c r="AX762" s="13" t="s">
        <v>77</v>
      </c>
      <c r="AY762" s="241" t="s">
        <v>166</v>
      </c>
    </row>
    <row r="763" s="13" customFormat="1">
      <c r="A763" s="13"/>
      <c r="B763" s="230"/>
      <c r="C763" s="231"/>
      <c r="D763" s="232" t="s">
        <v>175</v>
      </c>
      <c r="E763" s="233" t="s">
        <v>32</v>
      </c>
      <c r="F763" s="234" t="s">
        <v>444</v>
      </c>
      <c r="G763" s="231"/>
      <c r="H763" s="235">
        <v>11.4</v>
      </c>
      <c r="I763" s="236"/>
      <c r="J763" s="231"/>
      <c r="K763" s="231"/>
      <c r="L763" s="237"/>
      <c r="M763" s="238"/>
      <c r="N763" s="239"/>
      <c r="O763" s="239"/>
      <c r="P763" s="239"/>
      <c r="Q763" s="239"/>
      <c r="R763" s="239"/>
      <c r="S763" s="239"/>
      <c r="T763" s="240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1" t="s">
        <v>175</v>
      </c>
      <c r="AU763" s="241" t="s">
        <v>86</v>
      </c>
      <c r="AV763" s="13" t="s">
        <v>86</v>
      </c>
      <c r="AW763" s="13" t="s">
        <v>39</v>
      </c>
      <c r="AX763" s="13" t="s">
        <v>77</v>
      </c>
      <c r="AY763" s="241" t="s">
        <v>166</v>
      </c>
    </row>
    <row r="764" s="13" customFormat="1">
      <c r="A764" s="13"/>
      <c r="B764" s="230"/>
      <c r="C764" s="231"/>
      <c r="D764" s="232" t="s">
        <v>175</v>
      </c>
      <c r="E764" s="233" t="s">
        <v>32</v>
      </c>
      <c r="F764" s="234" t="s">
        <v>445</v>
      </c>
      <c r="G764" s="231"/>
      <c r="H764" s="235">
        <v>48.399999999999999</v>
      </c>
      <c r="I764" s="236"/>
      <c r="J764" s="231"/>
      <c r="K764" s="231"/>
      <c r="L764" s="237"/>
      <c r="M764" s="238"/>
      <c r="N764" s="239"/>
      <c r="O764" s="239"/>
      <c r="P764" s="239"/>
      <c r="Q764" s="239"/>
      <c r="R764" s="239"/>
      <c r="S764" s="239"/>
      <c r="T764" s="240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1" t="s">
        <v>175</v>
      </c>
      <c r="AU764" s="241" t="s">
        <v>86</v>
      </c>
      <c r="AV764" s="13" t="s">
        <v>86</v>
      </c>
      <c r="AW764" s="13" t="s">
        <v>39</v>
      </c>
      <c r="AX764" s="13" t="s">
        <v>77</v>
      </c>
      <c r="AY764" s="241" t="s">
        <v>166</v>
      </c>
    </row>
    <row r="765" s="14" customFormat="1">
      <c r="A765" s="14"/>
      <c r="B765" s="242"/>
      <c r="C765" s="243"/>
      <c r="D765" s="232" t="s">
        <v>175</v>
      </c>
      <c r="E765" s="244" t="s">
        <v>32</v>
      </c>
      <c r="F765" s="245" t="s">
        <v>219</v>
      </c>
      <c r="G765" s="243"/>
      <c r="H765" s="246">
        <v>207.69999999999999</v>
      </c>
      <c r="I765" s="247"/>
      <c r="J765" s="243"/>
      <c r="K765" s="243"/>
      <c r="L765" s="248"/>
      <c r="M765" s="249"/>
      <c r="N765" s="250"/>
      <c r="O765" s="250"/>
      <c r="P765" s="250"/>
      <c r="Q765" s="250"/>
      <c r="R765" s="250"/>
      <c r="S765" s="250"/>
      <c r="T765" s="25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2" t="s">
        <v>175</v>
      </c>
      <c r="AU765" s="252" t="s">
        <v>86</v>
      </c>
      <c r="AV765" s="14" t="s">
        <v>173</v>
      </c>
      <c r="AW765" s="14" t="s">
        <v>39</v>
      </c>
      <c r="AX765" s="14" t="s">
        <v>84</v>
      </c>
      <c r="AY765" s="252" t="s">
        <v>166</v>
      </c>
    </row>
    <row r="766" s="2" customFormat="1" ht="16.5" customHeight="1">
      <c r="A766" s="41"/>
      <c r="B766" s="42"/>
      <c r="C766" s="217" t="s">
        <v>1289</v>
      </c>
      <c r="D766" s="217" t="s">
        <v>168</v>
      </c>
      <c r="E766" s="218" t="s">
        <v>1290</v>
      </c>
      <c r="F766" s="219" t="s">
        <v>1291</v>
      </c>
      <c r="G766" s="220" t="s">
        <v>182</v>
      </c>
      <c r="H766" s="221">
        <v>83.5</v>
      </c>
      <c r="I766" s="222"/>
      <c r="J766" s="223">
        <f>ROUND(I766*H766,2)</f>
        <v>0</v>
      </c>
      <c r="K766" s="219" t="s">
        <v>172</v>
      </c>
      <c r="L766" s="47"/>
      <c r="M766" s="224" t="s">
        <v>32</v>
      </c>
      <c r="N766" s="225" t="s">
        <v>48</v>
      </c>
      <c r="O766" s="87"/>
      <c r="P766" s="226">
        <f>O766*H766</f>
        <v>0</v>
      </c>
      <c r="Q766" s="226">
        <v>0</v>
      </c>
      <c r="R766" s="226">
        <f>Q766*H766</f>
        <v>0</v>
      </c>
      <c r="S766" s="226">
        <v>0.0039399999999999999</v>
      </c>
      <c r="T766" s="227">
        <f>S766*H766</f>
        <v>0.32899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8" t="s">
        <v>245</v>
      </c>
      <c r="AT766" s="228" t="s">
        <v>168</v>
      </c>
      <c r="AU766" s="228" t="s">
        <v>86</v>
      </c>
      <c r="AY766" s="19" t="s">
        <v>166</v>
      </c>
      <c r="BE766" s="229">
        <f>IF(N766="základní",J766,0)</f>
        <v>0</v>
      </c>
      <c r="BF766" s="229">
        <f>IF(N766="snížená",J766,0)</f>
        <v>0</v>
      </c>
      <c r="BG766" s="229">
        <f>IF(N766="zákl. přenesená",J766,0)</f>
        <v>0</v>
      </c>
      <c r="BH766" s="229">
        <f>IF(N766="sníž. přenesená",J766,0)</f>
        <v>0</v>
      </c>
      <c r="BI766" s="229">
        <f>IF(N766="nulová",J766,0)</f>
        <v>0</v>
      </c>
      <c r="BJ766" s="19" t="s">
        <v>84</v>
      </c>
      <c r="BK766" s="229">
        <f>ROUND(I766*H766,2)</f>
        <v>0</v>
      </c>
      <c r="BL766" s="19" t="s">
        <v>245</v>
      </c>
      <c r="BM766" s="228" t="s">
        <v>1292</v>
      </c>
    </row>
    <row r="767" s="13" customFormat="1">
      <c r="A767" s="13"/>
      <c r="B767" s="230"/>
      <c r="C767" s="231"/>
      <c r="D767" s="232" t="s">
        <v>175</v>
      </c>
      <c r="E767" s="233" t="s">
        <v>32</v>
      </c>
      <c r="F767" s="234" t="s">
        <v>1293</v>
      </c>
      <c r="G767" s="231"/>
      <c r="H767" s="235">
        <v>3.5</v>
      </c>
      <c r="I767" s="236"/>
      <c r="J767" s="231"/>
      <c r="K767" s="231"/>
      <c r="L767" s="237"/>
      <c r="M767" s="238"/>
      <c r="N767" s="239"/>
      <c r="O767" s="239"/>
      <c r="P767" s="239"/>
      <c r="Q767" s="239"/>
      <c r="R767" s="239"/>
      <c r="S767" s="239"/>
      <c r="T767" s="240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1" t="s">
        <v>175</v>
      </c>
      <c r="AU767" s="241" t="s">
        <v>86</v>
      </c>
      <c r="AV767" s="13" t="s">
        <v>86</v>
      </c>
      <c r="AW767" s="13" t="s">
        <v>39</v>
      </c>
      <c r="AX767" s="13" t="s">
        <v>77</v>
      </c>
      <c r="AY767" s="241" t="s">
        <v>166</v>
      </c>
    </row>
    <row r="768" s="13" customFormat="1">
      <c r="A768" s="13"/>
      <c r="B768" s="230"/>
      <c r="C768" s="231"/>
      <c r="D768" s="232" t="s">
        <v>175</v>
      </c>
      <c r="E768" s="233" t="s">
        <v>32</v>
      </c>
      <c r="F768" s="234" t="s">
        <v>1294</v>
      </c>
      <c r="G768" s="231"/>
      <c r="H768" s="235">
        <v>80</v>
      </c>
      <c r="I768" s="236"/>
      <c r="J768" s="231"/>
      <c r="K768" s="231"/>
      <c r="L768" s="237"/>
      <c r="M768" s="238"/>
      <c r="N768" s="239"/>
      <c r="O768" s="239"/>
      <c r="P768" s="239"/>
      <c r="Q768" s="239"/>
      <c r="R768" s="239"/>
      <c r="S768" s="239"/>
      <c r="T768" s="240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1" t="s">
        <v>175</v>
      </c>
      <c r="AU768" s="241" t="s">
        <v>86</v>
      </c>
      <c r="AV768" s="13" t="s">
        <v>86</v>
      </c>
      <c r="AW768" s="13" t="s">
        <v>39</v>
      </c>
      <c r="AX768" s="13" t="s">
        <v>77</v>
      </c>
      <c r="AY768" s="241" t="s">
        <v>166</v>
      </c>
    </row>
    <row r="769" s="14" customFormat="1">
      <c r="A769" s="14"/>
      <c r="B769" s="242"/>
      <c r="C769" s="243"/>
      <c r="D769" s="232" t="s">
        <v>175</v>
      </c>
      <c r="E769" s="244" t="s">
        <v>32</v>
      </c>
      <c r="F769" s="245" t="s">
        <v>219</v>
      </c>
      <c r="G769" s="243"/>
      <c r="H769" s="246">
        <v>83.5</v>
      </c>
      <c r="I769" s="247"/>
      <c r="J769" s="243"/>
      <c r="K769" s="243"/>
      <c r="L769" s="248"/>
      <c r="M769" s="249"/>
      <c r="N769" s="250"/>
      <c r="O769" s="250"/>
      <c r="P769" s="250"/>
      <c r="Q769" s="250"/>
      <c r="R769" s="250"/>
      <c r="S769" s="250"/>
      <c r="T769" s="25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2" t="s">
        <v>175</v>
      </c>
      <c r="AU769" s="252" t="s">
        <v>86</v>
      </c>
      <c r="AV769" s="14" t="s">
        <v>173</v>
      </c>
      <c r="AW769" s="14" t="s">
        <v>39</v>
      </c>
      <c r="AX769" s="14" t="s">
        <v>84</v>
      </c>
      <c r="AY769" s="252" t="s">
        <v>166</v>
      </c>
    </row>
    <row r="770" s="2" customFormat="1">
      <c r="A770" s="41"/>
      <c r="B770" s="42"/>
      <c r="C770" s="217" t="s">
        <v>1295</v>
      </c>
      <c r="D770" s="217" t="s">
        <v>168</v>
      </c>
      <c r="E770" s="218" t="s">
        <v>1296</v>
      </c>
      <c r="F770" s="219" t="s">
        <v>1297</v>
      </c>
      <c r="G770" s="220" t="s">
        <v>182</v>
      </c>
      <c r="H770" s="221">
        <v>9.5999999999999996</v>
      </c>
      <c r="I770" s="222"/>
      <c r="J770" s="223">
        <f>ROUND(I770*H770,2)</f>
        <v>0</v>
      </c>
      <c r="K770" s="219" t="s">
        <v>172</v>
      </c>
      <c r="L770" s="47"/>
      <c r="M770" s="224" t="s">
        <v>32</v>
      </c>
      <c r="N770" s="225" t="s">
        <v>48</v>
      </c>
      <c r="O770" s="87"/>
      <c r="P770" s="226">
        <f>O770*H770</f>
        <v>0</v>
      </c>
      <c r="Q770" s="226">
        <v>0.0029099999999999998</v>
      </c>
      <c r="R770" s="226">
        <f>Q770*H770</f>
        <v>0.027935999999999999</v>
      </c>
      <c r="S770" s="226">
        <v>0</v>
      </c>
      <c r="T770" s="227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28" t="s">
        <v>245</v>
      </c>
      <c r="AT770" s="228" t="s">
        <v>168</v>
      </c>
      <c r="AU770" s="228" t="s">
        <v>86</v>
      </c>
      <c r="AY770" s="19" t="s">
        <v>166</v>
      </c>
      <c r="BE770" s="229">
        <f>IF(N770="základní",J770,0)</f>
        <v>0</v>
      </c>
      <c r="BF770" s="229">
        <f>IF(N770="snížená",J770,0)</f>
        <v>0</v>
      </c>
      <c r="BG770" s="229">
        <f>IF(N770="zákl. přenesená",J770,0)</f>
        <v>0</v>
      </c>
      <c r="BH770" s="229">
        <f>IF(N770="sníž. přenesená",J770,0)</f>
        <v>0</v>
      </c>
      <c r="BI770" s="229">
        <f>IF(N770="nulová",J770,0)</f>
        <v>0</v>
      </c>
      <c r="BJ770" s="19" t="s">
        <v>84</v>
      </c>
      <c r="BK770" s="229">
        <f>ROUND(I770*H770,2)</f>
        <v>0</v>
      </c>
      <c r="BL770" s="19" t="s">
        <v>245</v>
      </c>
      <c r="BM770" s="228" t="s">
        <v>1298</v>
      </c>
    </row>
    <row r="771" s="15" customFormat="1">
      <c r="A771" s="15"/>
      <c r="B771" s="253"/>
      <c r="C771" s="254"/>
      <c r="D771" s="232" t="s">
        <v>175</v>
      </c>
      <c r="E771" s="255" t="s">
        <v>32</v>
      </c>
      <c r="F771" s="256" t="s">
        <v>1299</v>
      </c>
      <c r="G771" s="254"/>
      <c r="H771" s="255" t="s">
        <v>32</v>
      </c>
      <c r="I771" s="257"/>
      <c r="J771" s="254"/>
      <c r="K771" s="254"/>
      <c r="L771" s="258"/>
      <c r="M771" s="259"/>
      <c r="N771" s="260"/>
      <c r="O771" s="260"/>
      <c r="P771" s="260"/>
      <c r="Q771" s="260"/>
      <c r="R771" s="260"/>
      <c r="S771" s="260"/>
      <c r="T771" s="261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2" t="s">
        <v>175</v>
      </c>
      <c r="AU771" s="262" t="s">
        <v>86</v>
      </c>
      <c r="AV771" s="15" t="s">
        <v>84</v>
      </c>
      <c r="AW771" s="15" t="s">
        <v>39</v>
      </c>
      <c r="AX771" s="15" t="s">
        <v>77</v>
      </c>
      <c r="AY771" s="262" t="s">
        <v>166</v>
      </c>
    </row>
    <row r="772" s="13" customFormat="1">
      <c r="A772" s="13"/>
      <c r="B772" s="230"/>
      <c r="C772" s="231"/>
      <c r="D772" s="232" t="s">
        <v>175</v>
      </c>
      <c r="E772" s="233" t="s">
        <v>32</v>
      </c>
      <c r="F772" s="234" t="s">
        <v>1300</v>
      </c>
      <c r="G772" s="231"/>
      <c r="H772" s="235">
        <v>9.5999999999999996</v>
      </c>
      <c r="I772" s="236"/>
      <c r="J772" s="231"/>
      <c r="K772" s="231"/>
      <c r="L772" s="237"/>
      <c r="M772" s="238"/>
      <c r="N772" s="239"/>
      <c r="O772" s="239"/>
      <c r="P772" s="239"/>
      <c r="Q772" s="239"/>
      <c r="R772" s="239"/>
      <c r="S772" s="239"/>
      <c r="T772" s="240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1" t="s">
        <v>175</v>
      </c>
      <c r="AU772" s="241" t="s">
        <v>86</v>
      </c>
      <c r="AV772" s="13" t="s">
        <v>86</v>
      </c>
      <c r="AW772" s="13" t="s">
        <v>39</v>
      </c>
      <c r="AX772" s="13" t="s">
        <v>84</v>
      </c>
      <c r="AY772" s="241" t="s">
        <v>166</v>
      </c>
    </row>
    <row r="773" s="2" customFormat="1">
      <c r="A773" s="41"/>
      <c r="B773" s="42"/>
      <c r="C773" s="217" t="s">
        <v>1301</v>
      </c>
      <c r="D773" s="217" t="s">
        <v>168</v>
      </c>
      <c r="E773" s="218" t="s">
        <v>1302</v>
      </c>
      <c r="F773" s="219" t="s">
        <v>1303</v>
      </c>
      <c r="G773" s="220" t="s">
        <v>182</v>
      </c>
      <c r="H773" s="221">
        <v>374.89999999999998</v>
      </c>
      <c r="I773" s="222"/>
      <c r="J773" s="223">
        <f>ROUND(I773*H773,2)</f>
        <v>0</v>
      </c>
      <c r="K773" s="219" t="s">
        <v>172</v>
      </c>
      <c r="L773" s="47"/>
      <c r="M773" s="224" t="s">
        <v>32</v>
      </c>
      <c r="N773" s="225" t="s">
        <v>48</v>
      </c>
      <c r="O773" s="87"/>
      <c r="P773" s="226">
        <f>O773*H773</f>
        <v>0</v>
      </c>
      <c r="Q773" s="226">
        <v>0.0035200000000000001</v>
      </c>
      <c r="R773" s="226">
        <f>Q773*H773</f>
        <v>1.3196479999999999</v>
      </c>
      <c r="S773" s="226">
        <v>0</v>
      </c>
      <c r="T773" s="227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28" t="s">
        <v>245</v>
      </c>
      <c r="AT773" s="228" t="s">
        <v>168</v>
      </c>
      <c r="AU773" s="228" t="s">
        <v>86</v>
      </c>
      <c r="AY773" s="19" t="s">
        <v>166</v>
      </c>
      <c r="BE773" s="229">
        <f>IF(N773="základní",J773,0)</f>
        <v>0</v>
      </c>
      <c r="BF773" s="229">
        <f>IF(N773="snížená",J773,0)</f>
        <v>0</v>
      </c>
      <c r="BG773" s="229">
        <f>IF(N773="zákl. přenesená",J773,0)</f>
        <v>0</v>
      </c>
      <c r="BH773" s="229">
        <f>IF(N773="sníž. přenesená",J773,0)</f>
        <v>0</v>
      </c>
      <c r="BI773" s="229">
        <f>IF(N773="nulová",J773,0)</f>
        <v>0</v>
      </c>
      <c r="BJ773" s="19" t="s">
        <v>84</v>
      </c>
      <c r="BK773" s="229">
        <f>ROUND(I773*H773,2)</f>
        <v>0</v>
      </c>
      <c r="BL773" s="19" t="s">
        <v>245</v>
      </c>
      <c r="BM773" s="228" t="s">
        <v>1304</v>
      </c>
    </row>
    <row r="774" s="2" customFormat="1">
      <c r="A774" s="41"/>
      <c r="B774" s="42"/>
      <c r="C774" s="43"/>
      <c r="D774" s="232" t="s">
        <v>308</v>
      </c>
      <c r="E774" s="43"/>
      <c r="F774" s="273" t="s">
        <v>1305</v>
      </c>
      <c r="G774" s="43"/>
      <c r="H774" s="43"/>
      <c r="I774" s="274"/>
      <c r="J774" s="43"/>
      <c r="K774" s="43"/>
      <c r="L774" s="47"/>
      <c r="M774" s="275"/>
      <c r="N774" s="276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19" t="s">
        <v>308</v>
      </c>
      <c r="AU774" s="19" t="s">
        <v>86</v>
      </c>
    </row>
    <row r="775" s="15" customFormat="1">
      <c r="A775" s="15"/>
      <c r="B775" s="253"/>
      <c r="C775" s="254"/>
      <c r="D775" s="232" t="s">
        <v>175</v>
      </c>
      <c r="E775" s="255" t="s">
        <v>32</v>
      </c>
      <c r="F775" s="256" t="s">
        <v>633</v>
      </c>
      <c r="G775" s="254"/>
      <c r="H775" s="255" t="s">
        <v>32</v>
      </c>
      <c r="I775" s="257"/>
      <c r="J775" s="254"/>
      <c r="K775" s="254"/>
      <c r="L775" s="258"/>
      <c r="M775" s="259"/>
      <c r="N775" s="260"/>
      <c r="O775" s="260"/>
      <c r="P775" s="260"/>
      <c r="Q775" s="260"/>
      <c r="R775" s="260"/>
      <c r="S775" s="260"/>
      <c r="T775" s="261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2" t="s">
        <v>175</v>
      </c>
      <c r="AU775" s="262" t="s">
        <v>86</v>
      </c>
      <c r="AV775" s="15" t="s">
        <v>84</v>
      </c>
      <c r="AW775" s="15" t="s">
        <v>39</v>
      </c>
      <c r="AX775" s="15" t="s">
        <v>77</v>
      </c>
      <c r="AY775" s="262" t="s">
        <v>166</v>
      </c>
    </row>
    <row r="776" s="13" customFormat="1">
      <c r="A776" s="13"/>
      <c r="B776" s="230"/>
      <c r="C776" s="231"/>
      <c r="D776" s="232" t="s">
        <v>175</v>
      </c>
      <c r="E776" s="233" t="s">
        <v>32</v>
      </c>
      <c r="F776" s="234" t="s">
        <v>634</v>
      </c>
      <c r="G776" s="231"/>
      <c r="H776" s="235">
        <v>3</v>
      </c>
      <c r="I776" s="236"/>
      <c r="J776" s="231"/>
      <c r="K776" s="231"/>
      <c r="L776" s="237"/>
      <c r="M776" s="238"/>
      <c r="N776" s="239"/>
      <c r="O776" s="239"/>
      <c r="P776" s="239"/>
      <c r="Q776" s="239"/>
      <c r="R776" s="239"/>
      <c r="S776" s="239"/>
      <c r="T776" s="240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1" t="s">
        <v>175</v>
      </c>
      <c r="AU776" s="241" t="s">
        <v>86</v>
      </c>
      <c r="AV776" s="13" t="s">
        <v>86</v>
      </c>
      <c r="AW776" s="13" t="s">
        <v>39</v>
      </c>
      <c r="AX776" s="13" t="s">
        <v>77</v>
      </c>
      <c r="AY776" s="241" t="s">
        <v>166</v>
      </c>
    </row>
    <row r="777" s="13" customFormat="1">
      <c r="A777" s="13"/>
      <c r="B777" s="230"/>
      <c r="C777" s="231"/>
      <c r="D777" s="232" t="s">
        <v>175</v>
      </c>
      <c r="E777" s="233" t="s">
        <v>32</v>
      </c>
      <c r="F777" s="234" t="s">
        <v>434</v>
      </c>
      <c r="G777" s="231"/>
      <c r="H777" s="235">
        <v>62.5</v>
      </c>
      <c r="I777" s="236"/>
      <c r="J777" s="231"/>
      <c r="K777" s="231"/>
      <c r="L777" s="237"/>
      <c r="M777" s="238"/>
      <c r="N777" s="239"/>
      <c r="O777" s="239"/>
      <c r="P777" s="239"/>
      <c r="Q777" s="239"/>
      <c r="R777" s="239"/>
      <c r="S777" s="239"/>
      <c r="T777" s="240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1" t="s">
        <v>175</v>
      </c>
      <c r="AU777" s="241" t="s">
        <v>86</v>
      </c>
      <c r="AV777" s="13" t="s">
        <v>86</v>
      </c>
      <c r="AW777" s="13" t="s">
        <v>39</v>
      </c>
      <c r="AX777" s="13" t="s">
        <v>77</v>
      </c>
      <c r="AY777" s="241" t="s">
        <v>166</v>
      </c>
    </row>
    <row r="778" s="13" customFormat="1">
      <c r="A778" s="13"/>
      <c r="B778" s="230"/>
      <c r="C778" s="231"/>
      <c r="D778" s="232" t="s">
        <v>175</v>
      </c>
      <c r="E778" s="233" t="s">
        <v>32</v>
      </c>
      <c r="F778" s="234" t="s">
        <v>435</v>
      </c>
      <c r="G778" s="231"/>
      <c r="H778" s="235">
        <v>59.799999999999997</v>
      </c>
      <c r="I778" s="236"/>
      <c r="J778" s="231"/>
      <c r="K778" s="231"/>
      <c r="L778" s="237"/>
      <c r="M778" s="238"/>
      <c r="N778" s="239"/>
      <c r="O778" s="239"/>
      <c r="P778" s="239"/>
      <c r="Q778" s="239"/>
      <c r="R778" s="239"/>
      <c r="S778" s="239"/>
      <c r="T778" s="24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1" t="s">
        <v>175</v>
      </c>
      <c r="AU778" s="241" t="s">
        <v>86</v>
      </c>
      <c r="AV778" s="13" t="s">
        <v>86</v>
      </c>
      <c r="AW778" s="13" t="s">
        <v>39</v>
      </c>
      <c r="AX778" s="13" t="s">
        <v>77</v>
      </c>
      <c r="AY778" s="241" t="s">
        <v>166</v>
      </c>
    </row>
    <row r="779" s="13" customFormat="1">
      <c r="A779" s="13"/>
      <c r="B779" s="230"/>
      <c r="C779" s="231"/>
      <c r="D779" s="232" t="s">
        <v>175</v>
      </c>
      <c r="E779" s="233" t="s">
        <v>32</v>
      </c>
      <c r="F779" s="234" t="s">
        <v>436</v>
      </c>
      <c r="G779" s="231"/>
      <c r="H779" s="235">
        <v>90.599999999999994</v>
      </c>
      <c r="I779" s="236"/>
      <c r="J779" s="231"/>
      <c r="K779" s="231"/>
      <c r="L779" s="237"/>
      <c r="M779" s="238"/>
      <c r="N779" s="239"/>
      <c r="O779" s="239"/>
      <c r="P779" s="239"/>
      <c r="Q779" s="239"/>
      <c r="R779" s="239"/>
      <c r="S779" s="239"/>
      <c r="T779" s="24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1" t="s">
        <v>175</v>
      </c>
      <c r="AU779" s="241" t="s">
        <v>86</v>
      </c>
      <c r="AV779" s="13" t="s">
        <v>86</v>
      </c>
      <c r="AW779" s="13" t="s">
        <v>39</v>
      </c>
      <c r="AX779" s="13" t="s">
        <v>77</v>
      </c>
      <c r="AY779" s="241" t="s">
        <v>166</v>
      </c>
    </row>
    <row r="780" s="15" customFormat="1">
      <c r="A780" s="15"/>
      <c r="B780" s="253"/>
      <c r="C780" s="254"/>
      <c r="D780" s="232" t="s">
        <v>175</v>
      </c>
      <c r="E780" s="255" t="s">
        <v>32</v>
      </c>
      <c r="F780" s="256" t="s">
        <v>437</v>
      </c>
      <c r="G780" s="254"/>
      <c r="H780" s="255" t="s">
        <v>32</v>
      </c>
      <c r="I780" s="257"/>
      <c r="J780" s="254"/>
      <c r="K780" s="254"/>
      <c r="L780" s="258"/>
      <c r="M780" s="259"/>
      <c r="N780" s="260"/>
      <c r="O780" s="260"/>
      <c r="P780" s="260"/>
      <c r="Q780" s="260"/>
      <c r="R780" s="260"/>
      <c r="S780" s="260"/>
      <c r="T780" s="261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2" t="s">
        <v>175</v>
      </c>
      <c r="AU780" s="262" t="s">
        <v>86</v>
      </c>
      <c r="AV780" s="15" t="s">
        <v>84</v>
      </c>
      <c r="AW780" s="15" t="s">
        <v>39</v>
      </c>
      <c r="AX780" s="15" t="s">
        <v>77</v>
      </c>
      <c r="AY780" s="262" t="s">
        <v>166</v>
      </c>
    </row>
    <row r="781" s="13" customFormat="1">
      <c r="A781" s="13"/>
      <c r="B781" s="230"/>
      <c r="C781" s="231"/>
      <c r="D781" s="232" t="s">
        <v>175</v>
      </c>
      <c r="E781" s="233" t="s">
        <v>32</v>
      </c>
      <c r="F781" s="234" t="s">
        <v>438</v>
      </c>
      <c r="G781" s="231"/>
      <c r="H781" s="235">
        <v>38</v>
      </c>
      <c r="I781" s="236"/>
      <c r="J781" s="231"/>
      <c r="K781" s="231"/>
      <c r="L781" s="237"/>
      <c r="M781" s="238"/>
      <c r="N781" s="239"/>
      <c r="O781" s="239"/>
      <c r="P781" s="239"/>
      <c r="Q781" s="239"/>
      <c r="R781" s="239"/>
      <c r="S781" s="239"/>
      <c r="T781" s="24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1" t="s">
        <v>175</v>
      </c>
      <c r="AU781" s="241" t="s">
        <v>86</v>
      </c>
      <c r="AV781" s="13" t="s">
        <v>86</v>
      </c>
      <c r="AW781" s="13" t="s">
        <v>39</v>
      </c>
      <c r="AX781" s="13" t="s">
        <v>77</v>
      </c>
      <c r="AY781" s="241" t="s">
        <v>166</v>
      </c>
    </row>
    <row r="782" s="13" customFormat="1">
      <c r="A782" s="13"/>
      <c r="B782" s="230"/>
      <c r="C782" s="231"/>
      <c r="D782" s="232" t="s">
        <v>175</v>
      </c>
      <c r="E782" s="233" t="s">
        <v>32</v>
      </c>
      <c r="F782" s="234" t="s">
        <v>439</v>
      </c>
      <c r="G782" s="231"/>
      <c r="H782" s="235">
        <v>7.5999999999999996</v>
      </c>
      <c r="I782" s="236"/>
      <c r="J782" s="231"/>
      <c r="K782" s="231"/>
      <c r="L782" s="237"/>
      <c r="M782" s="238"/>
      <c r="N782" s="239"/>
      <c r="O782" s="239"/>
      <c r="P782" s="239"/>
      <c r="Q782" s="239"/>
      <c r="R782" s="239"/>
      <c r="S782" s="239"/>
      <c r="T782" s="240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1" t="s">
        <v>175</v>
      </c>
      <c r="AU782" s="241" t="s">
        <v>86</v>
      </c>
      <c r="AV782" s="13" t="s">
        <v>86</v>
      </c>
      <c r="AW782" s="13" t="s">
        <v>39</v>
      </c>
      <c r="AX782" s="13" t="s">
        <v>77</v>
      </c>
      <c r="AY782" s="241" t="s">
        <v>166</v>
      </c>
    </row>
    <row r="783" s="13" customFormat="1">
      <c r="A783" s="13"/>
      <c r="B783" s="230"/>
      <c r="C783" s="231"/>
      <c r="D783" s="232" t="s">
        <v>175</v>
      </c>
      <c r="E783" s="233" t="s">
        <v>32</v>
      </c>
      <c r="F783" s="234" t="s">
        <v>440</v>
      </c>
      <c r="G783" s="231"/>
      <c r="H783" s="235">
        <v>12</v>
      </c>
      <c r="I783" s="236"/>
      <c r="J783" s="231"/>
      <c r="K783" s="231"/>
      <c r="L783" s="237"/>
      <c r="M783" s="238"/>
      <c r="N783" s="239"/>
      <c r="O783" s="239"/>
      <c r="P783" s="239"/>
      <c r="Q783" s="239"/>
      <c r="R783" s="239"/>
      <c r="S783" s="239"/>
      <c r="T783" s="240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1" t="s">
        <v>175</v>
      </c>
      <c r="AU783" s="241" t="s">
        <v>86</v>
      </c>
      <c r="AV783" s="13" t="s">
        <v>86</v>
      </c>
      <c r="AW783" s="13" t="s">
        <v>39</v>
      </c>
      <c r="AX783" s="13" t="s">
        <v>77</v>
      </c>
      <c r="AY783" s="241" t="s">
        <v>166</v>
      </c>
    </row>
    <row r="784" s="13" customFormat="1">
      <c r="A784" s="13"/>
      <c r="B784" s="230"/>
      <c r="C784" s="231"/>
      <c r="D784" s="232" t="s">
        <v>175</v>
      </c>
      <c r="E784" s="233" t="s">
        <v>32</v>
      </c>
      <c r="F784" s="234" t="s">
        <v>441</v>
      </c>
      <c r="G784" s="231"/>
      <c r="H784" s="235">
        <v>16</v>
      </c>
      <c r="I784" s="236"/>
      <c r="J784" s="231"/>
      <c r="K784" s="231"/>
      <c r="L784" s="237"/>
      <c r="M784" s="238"/>
      <c r="N784" s="239"/>
      <c r="O784" s="239"/>
      <c r="P784" s="239"/>
      <c r="Q784" s="239"/>
      <c r="R784" s="239"/>
      <c r="S784" s="239"/>
      <c r="T784" s="240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1" t="s">
        <v>175</v>
      </c>
      <c r="AU784" s="241" t="s">
        <v>86</v>
      </c>
      <c r="AV784" s="13" t="s">
        <v>86</v>
      </c>
      <c r="AW784" s="13" t="s">
        <v>39</v>
      </c>
      <c r="AX784" s="13" t="s">
        <v>77</v>
      </c>
      <c r="AY784" s="241" t="s">
        <v>166</v>
      </c>
    </row>
    <row r="785" s="15" customFormat="1">
      <c r="A785" s="15"/>
      <c r="B785" s="253"/>
      <c r="C785" s="254"/>
      <c r="D785" s="232" t="s">
        <v>175</v>
      </c>
      <c r="E785" s="255" t="s">
        <v>32</v>
      </c>
      <c r="F785" s="256" t="s">
        <v>442</v>
      </c>
      <c r="G785" s="254"/>
      <c r="H785" s="255" t="s">
        <v>32</v>
      </c>
      <c r="I785" s="257"/>
      <c r="J785" s="254"/>
      <c r="K785" s="254"/>
      <c r="L785" s="258"/>
      <c r="M785" s="259"/>
      <c r="N785" s="260"/>
      <c r="O785" s="260"/>
      <c r="P785" s="260"/>
      <c r="Q785" s="260"/>
      <c r="R785" s="260"/>
      <c r="S785" s="260"/>
      <c r="T785" s="261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2" t="s">
        <v>175</v>
      </c>
      <c r="AU785" s="262" t="s">
        <v>86</v>
      </c>
      <c r="AV785" s="15" t="s">
        <v>84</v>
      </c>
      <c r="AW785" s="15" t="s">
        <v>39</v>
      </c>
      <c r="AX785" s="15" t="s">
        <v>77</v>
      </c>
      <c r="AY785" s="262" t="s">
        <v>166</v>
      </c>
    </row>
    <row r="786" s="13" customFormat="1">
      <c r="A786" s="13"/>
      <c r="B786" s="230"/>
      <c r="C786" s="231"/>
      <c r="D786" s="232" t="s">
        <v>175</v>
      </c>
      <c r="E786" s="233" t="s">
        <v>32</v>
      </c>
      <c r="F786" s="234" t="s">
        <v>443</v>
      </c>
      <c r="G786" s="231"/>
      <c r="H786" s="235">
        <v>25.600000000000001</v>
      </c>
      <c r="I786" s="236"/>
      <c r="J786" s="231"/>
      <c r="K786" s="231"/>
      <c r="L786" s="237"/>
      <c r="M786" s="238"/>
      <c r="N786" s="239"/>
      <c r="O786" s="239"/>
      <c r="P786" s="239"/>
      <c r="Q786" s="239"/>
      <c r="R786" s="239"/>
      <c r="S786" s="239"/>
      <c r="T786" s="240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1" t="s">
        <v>175</v>
      </c>
      <c r="AU786" s="241" t="s">
        <v>86</v>
      </c>
      <c r="AV786" s="13" t="s">
        <v>86</v>
      </c>
      <c r="AW786" s="13" t="s">
        <v>39</v>
      </c>
      <c r="AX786" s="13" t="s">
        <v>77</v>
      </c>
      <c r="AY786" s="241" t="s">
        <v>166</v>
      </c>
    </row>
    <row r="787" s="13" customFormat="1">
      <c r="A787" s="13"/>
      <c r="B787" s="230"/>
      <c r="C787" s="231"/>
      <c r="D787" s="232" t="s">
        <v>175</v>
      </c>
      <c r="E787" s="233" t="s">
        <v>32</v>
      </c>
      <c r="F787" s="234" t="s">
        <v>444</v>
      </c>
      <c r="G787" s="231"/>
      <c r="H787" s="235">
        <v>11.4</v>
      </c>
      <c r="I787" s="236"/>
      <c r="J787" s="231"/>
      <c r="K787" s="231"/>
      <c r="L787" s="237"/>
      <c r="M787" s="238"/>
      <c r="N787" s="239"/>
      <c r="O787" s="239"/>
      <c r="P787" s="239"/>
      <c r="Q787" s="239"/>
      <c r="R787" s="239"/>
      <c r="S787" s="239"/>
      <c r="T787" s="240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1" t="s">
        <v>175</v>
      </c>
      <c r="AU787" s="241" t="s">
        <v>86</v>
      </c>
      <c r="AV787" s="13" t="s">
        <v>86</v>
      </c>
      <c r="AW787" s="13" t="s">
        <v>39</v>
      </c>
      <c r="AX787" s="13" t="s">
        <v>77</v>
      </c>
      <c r="AY787" s="241" t="s">
        <v>166</v>
      </c>
    </row>
    <row r="788" s="13" customFormat="1">
      <c r="A788" s="13"/>
      <c r="B788" s="230"/>
      <c r="C788" s="231"/>
      <c r="D788" s="232" t="s">
        <v>175</v>
      </c>
      <c r="E788" s="233" t="s">
        <v>32</v>
      </c>
      <c r="F788" s="234" t="s">
        <v>445</v>
      </c>
      <c r="G788" s="231"/>
      <c r="H788" s="235">
        <v>48.399999999999999</v>
      </c>
      <c r="I788" s="236"/>
      <c r="J788" s="231"/>
      <c r="K788" s="231"/>
      <c r="L788" s="237"/>
      <c r="M788" s="238"/>
      <c r="N788" s="239"/>
      <c r="O788" s="239"/>
      <c r="P788" s="239"/>
      <c r="Q788" s="239"/>
      <c r="R788" s="239"/>
      <c r="S788" s="239"/>
      <c r="T788" s="240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1" t="s">
        <v>175</v>
      </c>
      <c r="AU788" s="241" t="s">
        <v>86</v>
      </c>
      <c r="AV788" s="13" t="s">
        <v>86</v>
      </c>
      <c r="AW788" s="13" t="s">
        <v>39</v>
      </c>
      <c r="AX788" s="13" t="s">
        <v>77</v>
      </c>
      <c r="AY788" s="241" t="s">
        <v>166</v>
      </c>
    </row>
    <row r="789" s="14" customFormat="1">
      <c r="A789" s="14"/>
      <c r="B789" s="242"/>
      <c r="C789" s="243"/>
      <c r="D789" s="232" t="s">
        <v>175</v>
      </c>
      <c r="E789" s="244" t="s">
        <v>32</v>
      </c>
      <c r="F789" s="245" t="s">
        <v>219</v>
      </c>
      <c r="G789" s="243"/>
      <c r="H789" s="246">
        <v>374.89999999999998</v>
      </c>
      <c r="I789" s="247"/>
      <c r="J789" s="243"/>
      <c r="K789" s="243"/>
      <c r="L789" s="248"/>
      <c r="M789" s="249"/>
      <c r="N789" s="250"/>
      <c r="O789" s="250"/>
      <c r="P789" s="250"/>
      <c r="Q789" s="250"/>
      <c r="R789" s="250"/>
      <c r="S789" s="250"/>
      <c r="T789" s="25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2" t="s">
        <v>175</v>
      </c>
      <c r="AU789" s="252" t="s">
        <v>86</v>
      </c>
      <c r="AV789" s="14" t="s">
        <v>173</v>
      </c>
      <c r="AW789" s="14" t="s">
        <v>39</v>
      </c>
      <c r="AX789" s="14" t="s">
        <v>84</v>
      </c>
      <c r="AY789" s="252" t="s">
        <v>166</v>
      </c>
    </row>
    <row r="790" s="2" customFormat="1">
      <c r="A790" s="41"/>
      <c r="B790" s="42"/>
      <c r="C790" s="217" t="s">
        <v>1306</v>
      </c>
      <c r="D790" s="217" t="s">
        <v>168</v>
      </c>
      <c r="E790" s="218" t="s">
        <v>1307</v>
      </c>
      <c r="F790" s="219" t="s">
        <v>1308</v>
      </c>
      <c r="G790" s="220" t="s">
        <v>182</v>
      </c>
      <c r="H790" s="221">
        <v>167.19999999999999</v>
      </c>
      <c r="I790" s="222"/>
      <c r="J790" s="223">
        <f>ROUND(I790*H790,2)</f>
        <v>0</v>
      </c>
      <c r="K790" s="219" t="s">
        <v>172</v>
      </c>
      <c r="L790" s="47"/>
      <c r="M790" s="224" t="s">
        <v>32</v>
      </c>
      <c r="N790" s="225" t="s">
        <v>48</v>
      </c>
      <c r="O790" s="87"/>
      <c r="P790" s="226">
        <f>O790*H790</f>
        <v>0</v>
      </c>
      <c r="Q790" s="226">
        <v>0.0058399999999999997</v>
      </c>
      <c r="R790" s="226">
        <f>Q790*H790</f>
        <v>0.97644799999999987</v>
      </c>
      <c r="S790" s="226">
        <v>0</v>
      </c>
      <c r="T790" s="227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8" t="s">
        <v>245</v>
      </c>
      <c r="AT790" s="228" t="s">
        <v>168</v>
      </c>
      <c r="AU790" s="228" t="s">
        <v>86</v>
      </c>
      <c r="AY790" s="19" t="s">
        <v>166</v>
      </c>
      <c r="BE790" s="229">
        <f>IF(N790="základní",J790,0)</f>
        <v>0</v>
      </c>
      <c r="BF790" s="229">
        <f>IF(N790="snížená",J790,0)</f>
        <v>0</v>
      </c>
      <c r="BG790" s="229">
        <f>IF(N790="zákl. přenesená",J790,0)</f>
        <v>0</v>
      </c>
      <c r="BH790" s="229">
        <f>IF(N790="sníž. přenesená",J790,0)</f>
        <v>0</v>
      </c>
      <c r="BI790" s="229">
        <f>IF(N790="nulová",J790,0)</f>
        <v>0</v>
      </c>
      <c r="BJ790" s="19" t="s">
        <v>84</v>
      </c>
      <c r="BK790" s="229">
        <f>ROUND(I790*H790,2)</f>
        <v>0</v>
      </c>
      <c r="BL790" s="19" t="s">
        <v>245</v>
      </c>
      <c r="BM790" s="228" t="s">
        <v>1309</v>
      </c>
    </row>
    <row r="791" s="2" customFormat="1">
      <c r="A791" s="41"/>
      <c r="B791" s="42"/>
      <c r="C791" s="43"/>
      <c r="D791" s="232" t="s">
        <v>308</v>
      </c>
      <c r="E791" s="43"/>
      <c r="F791" s="273" t="s">
        <v>1305</v>
      </c>
      <c r="G791" s="43"/>
      <c r="H791" s="43"/>
      <c r="I791" s="274"/>
      <c r="J791" s="43"/>
      <c r="K791" s="43"/>
      <c r="L791" s="47"/>
      <c r="M791" s="275"/>
      <c r="N791" s="276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19" t="s">
        <v>308</v>
      </c>
      <c r="AU791" s="19" t="s">
        <v>86</v>
      </c>
    </row>
    <row r="792" s="2" customFormat="1" ht="33" customHeight="1">
      <c r="A792" s="41"/>
      <c r="B792" s="42"/>
      <c r="C792" s="217" t="s">
        <v>1310</v>
      </c>
      <c r="D792" s="217" t="s">
        <v>168</v>
      </c>
      <c r="E792" s="218" t="s">
        <v>1311</v>
      </c>
      <c r="F792" s="219" t="s">
        <v>1312</v>
      </c>
      <c r="G792" s="220" t="s">
        <v>205</v>
      </c>
      <c r="H792" s="221">
        <v>222</v>
      </c>
      <c r="I792" s="222"/>
      <c r="J792" s="223">
        <f>ROUND(I792*H792,2)</f>
        <v>0</v>
      </c>
      <c r="K792" s="219" t="s">
        <v>172</v>
      </c>
      <c r="L792" s="47"/>
      <c r="M792" s="224" t="s">
        <v>32</v>
      </c>
      <c r="N792" s="225" t="s">
        <v>48</v>
      </c>
      <c r="O792" s="87"/>
      <c r="P792" s="226">
        <f>O792*H792</f>
        <v>0</v>
      </c>
      <c r="Q792" s="226">
        <v>0</v>
      </c>
      <c r="R792" s="226">
        <f>Q792*H792</f>
        <v>0</v>
      </c>
      <c r="S792" s="226">
        <v>0</v>
      </c>
      <c r="T792" s="227">
        <f>S792*H792</f>
        <v>0</v>
      </c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R792" s="228" t="s">
        <v>245</v>
      </c>
      <c r="AT792" s="228" t="s">
        <v>168</v>
      </c>
      <c r="AU792" s="228" t="s">
        <v>86</v>
      </c>
      <c r="AY792" s="19" t="s">
        <v>166</v>
      </c>
      <c r="BE792" s="229">
        <f>IF(N792="základní",J792,0)</f>
        <v>0</v>
      </c>
      <c r="BF792" s="229">
        <f>IF(N792="snížená",J792,0)</f>
        <v>0</v>
      </c>
      <c r="BG792" s="229">
        <f>IF(N792="zákl. přenesená",J792,0)</f>
        <v>0</v>
      </c>
      <c r="BH792" s="229">
        <f>IF(N792="sníž. přenesená",J792,0)</f>
        <v>0</v>
      </c>
      <c r="BI792" s="229">
        <f>IF(N792="nulová",J792,0)</f>
        <v>0</v>
      </c>
      <c r="BJ792" s="19" t="s">
        <v>84</v>
      </c>
      <c r="BK792" s="229">
        <f>ROUND(I792*H792,2)</f>
        <v>0</v>
      </c>
      <c r="BL792" s="19" t="s">
        <v>245</v>
      </c>
      <c r="BM792" s="228" t="s">
        <v>1313</v>
      </c>
    </row>
    <row r="793" s="2" customFormat="1">
      <c r="A793" s="41"/>
      <c r="B793" s="42"/>
      <c r="C793" s="43"/>
      <c r="D793" s="232" t="s">
        <v>308</v>
      </c>
      <c r="E793" s="43"/>
      <c r="F793" s="273" t="s">
        <v>1305</v>
      </c>
      <c r="G793" s="43"/>
      <c r="H793" s="43"/>
      <c r="I793" s="274"/>
      <c r="J793" s="43"/>
      <c r="K793" s="43"/>
      <c r="L793" s="47"/>
      <c r="M793" s="275"/>
      <c r="N793" s="276"/>
      <c r="O793" s="87"/>
      <c r="P793" s="87"/>
      <c r="Q793" s="87"/>
      <c r="R793" s="87"/>
      <c r="S793" s="87"/>
      <c r="T793" s="88"/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T793" s="19" t="s">
        <v>308</v>
      </c>
      <c r="AU793" s="19" t="s">
        <v>86</v>
      </c>
    </row>
    <row r="794" s="2" customFormat="1">
      <c r="A794" s="41"/>
      <c r="B794" s="42"/>
      <c r="C794" s="217" t="s">
        <v>1314</v>
      </c>
      <c r="D794" s="217" t="s">
        <v>168</v>
      </c>
      <c r="E794" s="218" t="s">
        <v>1315</v>
      </c>
      <c r="F794" s="219" t="s">
        <v>1316</v>
      </c>
      <c r="G794" s="220" t="s">
        <v>182</v>
      </c>
      <c r="H794" s="221">
        <v>207.69999999999999</v>
      </c>
      <c r="I794" s="222"/>
      <c r="J794" s="223">
        <f>ROUND(I794*H794,2)</f>
        <v>0</v>
      </c>
      <c r="K794" s="219" t="s">
        <v>172</v>
      </c>
      <c r="L794" s="47"/>
      <c r="M794" s="224" t="s">
        <v>32</v>
      </c>
      <c r="N794" s="225" t="s">
        <v>48</v>
      </c>
      <c r="O794" s="87"/>
      <c r="P794" s="226">
        <f>O794*H794</f>
        <v>0</v>
      </c>
      <c r="Q794" s="226">
        <v>0.0029099999999999998</v>
      </c>
      <c r="R794" s="226">
        <f>Q794*H794</f>
        <v>0.60440699999999992</v>
      </c>
      <c r="S794" s="226">
        <v>0</v>
      </c>
      <c r="T794" s="227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28" t="s">
        <v>245</v>
      </c>
      <c r="AT794" s="228" t="s">
        <v>168</v>
      </c>
      <c r="AU794" s="228" t="s">
        <v>86</v>
      </c>
      <c r="AY794" s="19" t="s">
        <v>166</v>
      </c>
      <c r="BE794" s="229">
        <f>IF(N794="základní",J794,0)</f>
        <v>0</v>
      </c>
      <c r="BF794" s="229">
        <f>IF(N794="snížená",J794,0)</f>
        <v>0</v>
      </c>
      <c r="BG794" s="229">
        <f>IF(N794="zákl. přenesená",J794,0)</f>
        <v>0</v>
      </c>
      <c r="BH794" s="229">
        <f>IF(N794="sníž. přenesená",J794,0)</f>
        <v>0</v>
      </c>
      <c r="BI794" s="229">
        <f>IF(N794="nulová",J794,0)</f>
        <v>0</v>
      </c>
      <c r="BJ794" s="19" t="s">
        <v>84</v>
      </c>
      <c r="BK794" s="229">
        <f>ROUND(I794*H794,2)</f>
        <v>0</v>
      </c>
      <c r="BL794" s="19" t="s">
        <v>245</v>
      </c>
      <c r="BM794" s="228" t="s">
        <v>1317</v>
      </c>
    </row>
    <row r="795" s="2" customFormat="1">
      <c r="A795" s="41"/>
      <c r="B795" s="42"/>
      <c r="C795" s="43"/>
      <c r="D795" s="232" t="s">
        <v>308</v>
      </c>
      <c r="E795" s="43"/>
      <c r="F795" s="273" t="s">
        <v>1305</v>
      </c>
      <c r="G795" s="43"/>
      <c r="H795" s="43"/>
      <c r="I795" s="274"/>
      <c r="J795" s="43"/>
      <c r="K795" s="43"/>
      <c r="L795" s="47"/>
      <c r="M795" s="275"/>
      <c r="N795" s="276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19" t="s">
        <v>308</v>
      </c>
      <c r="AU795" s="19" t="s">
        <v>86</v>
      </c>
    </row>
    <row r="796" s="2" customFormat="1" ht="33" customHeight="1">
      <c r="A796" s="41"/>
      <c r="B796" s="42"/>
      <c r="C796" s="217" t="s">
        <v>1318</v>
      </c>
      <c r="D796" s="217" t="s">
        <v>168</v>
      </c>
      <c r="E796" s="218" t="s">
        <v>1319</v>
      </c>
      <c r="F796" s="219" t="s">
        <v>1320</v>
      </c>
      <c r="G796" s="220" t="s">
        <v>205</v>
      </c>
      <c r="H796" s="221">
        <v>28</v>
      </c>
      <c r="I796" s="222"/>
      <c r="J796" s="223">
        <f>ROUND(I796*H796,2)</f>
        <v>0</v>
      </c>
      <c r="K796" s="219" t="s">
        <v>172</v>
      </c>
      <c r="L796" s="47"/>
      <c r="M796" s="224" t="s">
        <v>32</v>
      </c>
      <c r="N796" s="225" t="s">
        <v>48</v>
      </c>
      <c r="O796" s="87"/>
      <c r="P796" s="226">
        <f>O796*H796</f>
        <v>0</v>
      </c>
      <c r="Q796" s="226">
        <v>0</v>
      </c>
      <c r="R796" s="226">
        <f>Q796*H796</f>
        <v>0</v>
      </c>
      <c r="S796" s="226">
        <v>0</v>
      </c>
      <c r="T796" s="227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28" t="s">
        <v>245</v>
      </c>
      <c r="AT796" s="228" t="s">
        <v>168</v>
      </c>
      <c r="AU796" s="228" t="s">
        <v>86</v>
      </c>
      <c r="AY796" s="19" t="s">
        <v>166</v>
      </c>
      <c r="BE796" s="229">
        <f>IF(N796="základní",J796,0)</f>
        <v>0</v>
      </c>
      <c r="BF796" s="229">
        <f>IF(N796="snížená",J796,0)</f>
        <v>0</v>
      </c>
      <c r="BG796" s="229">
        <f>IF(N796="zákl. přenesená",J796,0)</f>
        <v>0</v>
      </c>
      <c r="BH796" s="229">
        <f>IF(N796="sníž. přenesená",J796,0)</f>
        <v>0</v>
      </c>
      <c r="BI796" s="229">
        <f>IF(N796="nulová",J796,0)</f>
        <v>0</v>
      </c>
      <c r="BJ796" s="19" t="s">
        <v>84</v>
      </c>
      <c r="BK796" s="229">
        <f>ROUND(I796*H796,2)</f>
        <v>0</v>
      </c>
      <c r="BL796" s="19" t="s">
        <v>245</v>
      </c>
      <c r="BM796" s="228" t="s">
        <v>1321</v>
      </c>
    </row>
    <row r="797" s="2" customFormat="1" ht="16.5" customHeight="1">
      <c r="A797" s="41"/>
      <c r="B797" s="42"/>
      <c r="C797" s="217" t="s">
        <v>1322</v>
      </c>
      <c r="D797" s="217" t="s">
        <v>168</v>
      </c>
      <c r="E797" s="218" t="s">
        <v>1323</v>
      </c>
      <c r="F797" s="219" t="s">
        <v>1324</v>
      </c>
      <c r="G797" s="220" t="s">
        <v>182</v>
      </c>
      <c r="H797" s="221">
        <v>80</v>
      </c>
      <c r="I797" s="222"/>
      <c r="J797" s="223">
        <f>ROUND(I797*H797,2)</f>
        <v>0</v>
      </c>
      <c r="K797" s="219" t="s">
        <v>172</v>
      </c>
      <c r="L797" s="47"/>
      <c r="M797" s="224" t="s">
        <v>32</v>
      </c>
      <c r="N797" s="225" t="s">
        <v>48</v>
      </c>
      <c r="O797" s="87"/>
      <c r="P797" s="226">
        <f>O797*H797</f>
        <v>0</v>
      </c>
      <c r="Q797" s="226">
        <v>0</v>
      </c>
      <c r="R797" s="226">
        <f>Q797*H797</f>
        <v>0</v>
      </c>
      <c r="S797" s="226">
        <v>0</v>
      </c>
      <c r="T797" s="227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28" t="s">
        <v>245</v>
      </c>
      <c r="AT797" s="228" t="s">
        <v>168</v>
      </c>
      <c r="AU797" s="228" t="s">
        <v>86</v>
      </c>
      <c r="AY797" s="19" t="s">
        <v>166</v>
      </c>
      <c r="BE797" s="229">
        <f>IF(N797="základní",J797,0)</f>
        <v>0</v>
      </c>
      <c r="BF797" s="229">
        <f>IF(N797="snížená",J797,0)</f>
        <v>0</v>
      </c>
      <c r="BG797" s="229">
        <f>IF(N797="zákl. přenesená",J797,0)</f>
        <v>0</v>
      </c>
      <c r="BH797" s="229">
        <f>IF(N797="sníž. přenesená",J797,0)</f>
        <v>0</v>
      </c>
      <c r="BI797" s="229">
        <f>IF(N797="nulová",J797,0)</f>
        <v>0</v>
      </c>
      <c r="BJ797" s="19" t="s">
        <v>84</v>
      </c>
      <c r="BK797" s="229">
        <f>ROUND(I797*H797,2)</f>
        <v>0</v>
      </c>
      <c r="BL797" s="19" t="s">
        <v>245</v>
      </c>
      <c r="BM797" s="228" t="s">
        <v>1325</v>
      </c>
    </row>
    <row r="798" s="15" customFormat="1">
      <c r="A798" s="15"/>
      <c r="B798" s="253"/>
      <c r="C798" s="254"/>
      <c r="D798" s="232" t="s">
        <v>175</v>
      </c>
      <c r="E798" s="255" t="s">
        <v>32</v>
      </c>
      <c r="F798" s="256" t="s">
        <v>1326</v>
      </c>
      <c r="G798" s="254"/>
      <c r="H798" s="255" t="s">
        <v>32</v>
      </c>
      <c r="I798" s="257"/>
      <c r="J798" s="254"/>
      <c r="K798" s="254"/>
      <c r="L798" s="258"/>
      <c r="M798" s="259"/>
      <c r="N798" s="260"/>
      <c r="O798" s="260"/>
      <c r="P798" s="260"/>
      <c r="Q798" s="260"/>
      <c r="R798" s="260"/>
      <c r="S798" s="260"/>
      <c r="T798" s="261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2" t="s">
        <v>175</v>
      </c>
      <c r="AU798" s="262" t="s">
        <v>86</v>
      </c>
      <c r="AV798" s="15" t="s">
        <v>84</v>
      </c>
      <c r="AW798" s="15" t="s">
        <v>39</v>
      </c>
      <c r="AX798" s="15" t="s">
        <v>77</v>
      </c>
      <c r="AY798" s="262" t="s">
        <v>166</v>
      </c>
    </row>
    <row r="799" s="13" customFormat="1">
      <c r="A799" s="13"/>
      <c r="B799" s="230"/>
      <c r="C799" s="231"/>
      <c r="D799" s="232" t="s">
        <v>175</v>
      </c>
      <c r="E799" s="233" t="s">
        <v>32</v>
      </c>
      <c r="F799" s="234" t="s">
        <v>1327</v>
      </c>
      <c r="G799" s="231"/>
      <c r="H799" s="235">
        <v>80</v>
      </c>
      <c r="I799" s="236"/>
      <c r="J799" s="231"/>
      <c r="K799" s="231"/>
      <c r="L799" s="237"/>
      <c r="M799" s="238"/>
      <c r="N799" s="239"/>
      <c r="O799" s="239"/>
      <c r="P799" s="239"/>
      <c r="Q799" s="239"/>
      <c r="R799" s="239"/>
      <c r="S799" s="239"/>
      <c r="T799" s="24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1" t="s">
        <v>175</v>
      </c>
      <c r="AU799" s="241" t="s">
        <v>86</v>
      </c>
      <c r="AV799" s="13" t="s">
        <v>86</v>
      </c>
      <c r="AW799" s="13" t="s">
        <v>39</v>
      </c>
      <c r="AX799" s="13" t="s">
        <v>84</v>
      </c>
      <c r="AY799" s="241" t="s">
        <v>166</v>
      </c>
    </row>
    <row r="800" s="2" customFormat="1">
      <c r="A800" s="41"/>
      <c r="B800" s="42"/>
      <c r="C800" s="263" t="s">
        <v>1328</v>
      </c>
      <c r="D800" s="263" t="s">
        <v>267</v>
      </c>
      <c r="E800" s="264" t="s">
        <v>1329</v>
      </c>
      <c r="F800" s="265" t="s">
        <v>1330</v>
      </c>
      <c r="G800" s="266" t="s">
        <v>182</v>
      </c>
      <c r="H800" s="267">
        <v>80</v>
      </c>
      <c r="I800" s="268"/>
      <c r="J800" s="269">
        <f>ROUND(I800*H800,2)</f>
        <v>0</v>
      </c>
      <c r="K800" s="265" t="s">
        <v>172</v>
      </c>
      <c r="L800" s="270"/>
      <c r="M800" s="271" t="s">
        <v>32</v>
      </c>
      <c r="N800" s="272" t="s">
        <v>48</v>
      </c>
      <c r="O800" s="87"/>
      <c r="P800" s="226">
        <f>O800*H800</f>
        <v>0</v>
      </c>
      <c r="Q800" s="226">
        <v>0.00072000000000000005</v>
      </c>
      <c r="R800" s="226">
        <f>Q800*H800</f>
        <v>0.057600000000000005</v>
      </c>
      <c r="S800" s="226">
        <v>0</v>
      </c>
      <c r="T800" s="227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8" t="s">
        <v>332</v>
      </c>
      <c r="AT800" s="228" t="s">
        <v>267</v>
      </c>
      <c r="AU800" s="228" t="s">
        <v>86</v>
      </c>
      <c r="AY800" s="19" t="s">
        <v>166</v>
      </c>
      <c r="BE800" s="229">
        <f>IF(N800="základní",J800,0)</f>
        <v>0</v>
      </c>
      <c r="BF800" s="229">
        <f>IF(N800="snížená",J800,0)</f>
        <v>0</v>
      </c>
      <c r="BG800" s="229">
        <f>IF(N800="zákl. přenesená",J800,0)</f>
        <v>0</v>
      </c>
      <c r="BH800" s="229">
        <f>IF(N800="sníž. přenesená",J800,0)</f>
        <v>0</v>
      </c>
      <c r="BI800" s="229">
        <f>IF(N800="nulová",J800,0)</f>
        <v>0</v>
      </c>
      <c r="BJ800" s="19" t="s">
        <v>84</v>
      </c>
      <c r="BK800" s="229">
        <f>ROUND(I800*H800,2)</f>
        <v>0</v>
      </c>
      <c r="BL800" s="19" t="s">
        <v>245</v>
      </c>
      <c r="BM800" s="228" t="s">
        <v>1331</v>
      </c>
    </row>
    <row r="801" s="2" customFormat="1" ht="16.5" customHeight="1">
      <c r="A801" s="41"/>
      <c r="B801" s="42"/>
      <c r="C801" s="217" t="s">
        <v>1332</v>
      </c>
      <c r="D801" s="217" t="s">
        <v>168</v>
      </c>
      <c r="E801" s="218" t="s">
        <v>1333</v>
      </c>
      <c r="F801" s="219" t="s">
        <v>1334</v>
      </c>
      <c r="G801" s="220" t="s">
        <v>182</v>
      </c>
      <c r="H801" s="221">
        <v>80</v>
      </c>
      <c r="I801" s="222"/>
      <c r="J801" s="223">
        <f>ROUND(I801*H801,2)</f>
        <v>0</v>
      </c>
      <c r="K801" s="219" t="s">
        <v>32</v>
      </c>
      <c r="L801" s="47"/>
      <c r="M801" s="224" t="s">
        <v>32</v>
      </c>
      <c r="N801" s="225" t="s">
        <v>48</v>
      </c>
      <c r="O801" s="87"/>
      <c r="P801" s="226">
        <f>O801*H801</f>
        <v>0</v>
      </c>
      <c r="Q801" s="226">
        <v>0</v>
      </c>
      <c r="R801" s="226">
        <f>Q801*H801</f>
        <v>0</v>
      </c>
      <c r="S801" s="226">
        <v>0</v>
      </c>
      <c r="T801" s="227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28" t="s">
        <v>245</v>
      </c>
      <c r="AT801" s="228" t="s">
        <v>168</v>
      </c>
      <c r="AU801" s="228" t="s">
        <v>86</v>
      </c>
      <c r="AY801" s="19" t="s">
        <v>166</v>
      </c>
      <c r="BE801" s="229">
        <f>IF(N801="základní",J801,0)</f>
        <v>0</v>
      </c>
      <c r="BF801" s="229">
        <f>IF(N801="snížená",J801,0)</f>
        <v>0</v>
      </c>
      <c r="BG801" s="229">
        <f>IF(N801="zákl. přenesená",J801,0)</f>
        <v>0</v>
      </c>
      <c r="BH801" s="229">
        <f>IF(N801="sníž. přenesená",J801,0)</f>
        <v>0</v>
      </c>
      <c r="BI801" s="229">
        <f>IF(N801="nulová",J801,0)</f>
        <v>0</v>
      </c>
      <c r="BJ801" s="19" t="s">
        <v>84</v>
      </c>
      <c r="BK801" s="229">
        <f>ROUND(I801*H801,2)</f>
        <v>0</v>
      </c>
      <c r="BL801" s="19" t="s">
        <v>245</v>
      </c>
      <c r="BM801" s="228" t="s">
        <v>1335</v>
      </c>
    </row>
    <row r="802" s="15" customFormat="1">
      <c r="A802" s="15"/>
      <c r="B802" s="253"/>
      <c r="C802" s="254"/>
      <c r="D802" s="232" t="s">
        <v>175</v>
      </c>
      <c r="E802" s="255" t="s">
        <v>32</v>
      </c>
      <c r="F802" s="256" t="s">
        <v>1326</v>
      </c>
      <c r="G802" s="254"/>
      <c r="H802" s="255" t="s">
        <v>32</v>
      </c>
      <c r="I802" s="257"/>
      <c r="J802" s="254"/>
      <c r="K802" s="254"/>
      <c r="L802" s="258"/>
      <c r="M802" s="259"/>
      <c r="N802" s="260"/>
      <c r="O802" s="260"/>
      <c r="P802" s="260"/>
      <c r="Q802" s="260"/>
      <c r="R802" s="260"/>
      <c r="S802" s="260"/>
      <c r="T802" s="261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62" t="s">
        <v>175</v>
      </c>
      <c r="AU802" s="262" t="s">
        <v>86</v>
      </c>
      <c r="AV802" s="15" t="s">
        <v>84</v>
      </c>
      <c r="AW802" s="15" t="s">
        <v>39</v>
      </c>
      <c r="AX802" s="15" t="s">
        <v>77</v>
      </c>
      <c r="AY802" s="262" t="s">
        <v>166</v>
      </c>
    </row>
    <row r="803" s="13" customFormat="1">
      <c r="A803" s="13"/>
      <c r="B803" s="230"/>
      <c r="C803" s="231"/>
      <c r="D803" s="232" t="s">
        <v>175</v>
      </c>
      <c r="E803" s="233" t="s">
        <v>32</v>
      </c>
      <c r="F803" s="234" t="s">
        <v>1327</v>
      </c>
      <c r="G803" s="231"/>
      <c r="H803" s="235">
        <v>80</v>
      </c>
      <c r="I803" s="236"/>
      <c r="J803" s="231"/>
      <c r="K803" s="231"/>
      <c r="L803" s="237"/>
      <c r="M803" s="238"/>
      <c r="N803" s="239"/>
      <c r="O803" s="239"/>
      <c r="P803" s="239"/>
      <c r="Q803" s="239"/>
      <c r="R803" s="239"/>
      <c r="S803" s="239"/>
      <c r="T803" s="240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1" t="s">
        <v>175</v>
      </c>
      <c r="AU803" s="241" t="s">
        <v>86</v>
      </c>
      <c r="AV803" s="13" t="s">
        <v>86</v>
      </c>
      <c r="AW803" s="13" t="s">
        <v>39</v>
      </c>
      <c r="AX803" s="13" t="s">
        <v>84</v>
      </c>
      <c r="AY803" s="241" t="s">
        <v>166</v>
      </c>
    </row>
    <row r="804" s="2" customFormat="1" ht="21.75" customHeight="1">
      <c r="A804" s="41"/>
      <c r="B804" s="42"/>
      <c r="C804" s="217" t="s">
        <v>1336</v>
      </c>
      <c r="D804" s="217" t="s">
        <v>168</v>
      </c>
      <c r="E804" s="218" t="s">
        <v>1337</v>
      </c>
      <c r="F804" s="219" t="s">
        <v>1338</v>
      </c>
      <c r="G804" s="220" t="s">
        <v>182</v>
      </c>
      <c r="H804" s="221">
        <v>5.7999999999999998</v>
      </c>
      <c r="I804" s="222"/>
      <c r="J804" s="223">
        <f>ROUND(I804*H804,2)</f>
        <v>0</v>
      </c>
      <c r="K804" s="219" t="s">
        <v>172</v>
      </c>
      <c r="L804" s="47"/>
      <c r="M804" s="224" t="s">
        <v>32</v>
      </c>
      <c r="N804" s="225" t="s">
        <v>48</v>
      </c>
      <c r="O804" s="87"/>
      <c r="P804" s="226">
        <f>O804*H804</f>
        <v>0</v>
      </c>
      <c r="Q804" s="226">
        <v>0.0016900000000000001</v>
      </c>
      <c r="R804" s="226">
        <f>Q804*H804</f>
        <v>0.0098019999999999999</v>
      </c>
      <c r="S804" s="226">
        <v>0</v>
      </c>
      <c r="T804" s="227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28" t="s">
        <v>245</v>
      </c>
      <c r="AT804" s="228" t="s">
        <v>168</v>
      </c>
      <c r="AU804" s="228" t="s">
        <v>86</v>
      </c>
      <c r="AY804" s="19" t="s">
        <v>166</v>
      </c>
      <c r="BE804" s="229">
        <f>IF(N804="základní",J804,0)</f>
        <v>0</v>
      </c>
      <c r="BF804" s="229">
        <f>IF(N804="snížená",J804,0)</f>
        <v>0</v>
      </c>
      <c r="BG804" s="229">
        <f>IF(N804="zákl. přenesená",J804,0)</f>
        <v>0</v>
      </c>
      <c r="BH804" s="229">
        <f>IF(N804="sníž. přenesená",J804,0)</f>
        <v>0</v>
      </c>
      <c r="BI804" s="229">
        <f>IF(N804="nulová",J804,0)</f>
        <v>0</v>
      </c>
      <c r="BJ804" s="19" t="s">
        <v>84</v>
      </c>
      <c r="BK804" s="229">
        <f>ROUND(I804*H804,2)</f>
        <v>0</v>
      </c>
      <c r="BL804" s="19" t="s">
        <v>245</v>
      </c>
      <c r="BM804" s="228" t="s">
        <v>1339</v>
      </c>
    </row>
    <row r="805" s="2" customFormat="1">
      <c r="A805" s="41"/>
      <c r="B805" s="42"/>
      <c r="C805" s="43"/>
      <c r="D805" s="232" t="s">
        <v>308</v>
      </c>
      <c r="E805" s="43"/>
      <c r="F805" s="273" t="s">
        <v>1305</v>
      </c>
      <c r="G805" s="43"/>
      <c r="H805" s="43"/>
      <c r="I805" s="274"/>
      <c r="J805" s="43"/>
      <c r="K805" s="43"/>
      <c r="L805" s="47"/>
      <c r="M805" s="275"/>
      <c r="N805" s="276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19" t="s">
        <v>308</v>
      </c>
      <c r="AU805" s="19" t="s">
        <v>86</v>
      </c>
    </row>
    <row r="806" s="2" customFormat="1">
      <c r="A806" s="41"/>
      <c r="B806" s="42"/>
      <c r="C806" s="217" t="s">
        <v>1340</v>
      </c>
      <c r="D806" s="217" t="s">
        <v>168</v>
      </c>
      <c r="E806" s="218" t="s">
        <v>1341</v>
      </c>
      <c r="F806" s="219" t="s">
        <v>1342</v>
      </c>
      <c r="G806" s="220" t="s">
        <v>182</v>
      </c>
      <c r="H806" s="221">
        <v>83.5</v>
      </c>
      <c r="I806" s="222"/>
      <c r="J806" s="223">
        <f>ROUND(I806*H806,2)</f>
        <v>0</v>
      </c>
      <c r="K806" s="219" t="s">
        <v>172</v>
      </c>
      <c r="L806" s="47"/>
      <c r="M806" s="224" t="s">
        <v>32</v>
      </c>
      <c r="N806" s="225" t="s">
        <v>48</v>
      </c>
      <c r="O806" s="87"/>
      <c r="P806" s="226">
        <f>O806*H806</f>
        <v>0</v>
      </c>
      <c r="Q806" s="226">
        <v>0.0020999999999999999</v>
      </c>
      <c r="R806" s="226">
        <f>Q806*H806</f>
        <v>0.17534999999999998</v>
      </c>
      <c r="S806" s="226">
        <v>0</v>
      </c>
      <c r="T806" s="227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28" t="s">
        <v>245</v>
      </c>
      <c r="AT806" s="228" t="s">
        <v>168</v>
      </c>
      <c r="AU806" s="228" t="s">
        <v>86</v>
      </c>
      <c r="AY806" s="19" t="s">
        <v>166</v>
      </c>
      <c r="BE806" s="229">
        <f>IF(N806="základní",J806,0)</f>
        <v>0</v>
      </c>
      <c r="BF806" s="229">
        <f>IF(N806="snížená",J806,0)</f>
        <v>0</v>
      </c>
      <c r="BG806" s="229">
        <f>IF(N806="zákl. přenesená",J806,0)</f>
        <v>0</v>
      </c>
      <c r="BH806" s="229">
        <f>IF(N806="sníž. přenesená",J806,0)</f>
        <v>0</v>
      </c>
      <c r="BI806" s="229">
        <f>IF(N806="nulová",J806,0)</f>
        <v>0</v>
      </c>
      <c r="BJ806" s="19" t="s">
        <v>84</v>
      </c>
      <c r="BK806" s="229">
        <f>ROUND(I806*H806,2)</f>
        <v>0</v>
      </c>
      <c r="BL806" s="19" t="s">
        <v>245</v>
      </c>
      <c r="BM806" s="228" t="s">
        <v>1343</v>
      </c>
    </row>
    <row r="807" s="2" customFormat="1">
      <c r="A807" s="41"/>
      <c r="B807" s="42"/>
      <c r="C807" s="43"/>
      <c r="D807" s="232" t="s">
        <v>308</v>
      </c>
      <c r="E807" s="43"/>
      <c r="F807" s="273" t="s">
        <v>1305</v>
      </c>
      <c r="G807" s="43"/>
      <c r="H807" s="43"/>
      <c r="I807" s="274"/>
      <c r="J807" s="43"/>
      <c r="K807" s="43"/>
      <c r="L807" s="47"/>
      <c r="M807" s="275"/>
      <c r="N807" s="276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19" t="s">
        <v>308</v>
      </c>
      <c r="AU807" s="19" t="s">
        <v>86</v>
      </c>
    </row>
    <row r="808" s="2" customFormat="1">
      <c r="A808" s="41"/>
      <c r="B808" s="42"/>
      <c r="C808" s="217" t="s">
        <v>1344</v>
      </c>
      <c r="D808" s="217" t="s">
        <v>168</v>
      </c>
      <c r="E808" s="218" t="s">
        <v>1345</v>
      </c>
      <c r="F808" s="219" t="s">
        <v>1346</v>
      </c>
      <c r="G808" s="220" t="s">
        <v>274</v>
      </c>
      <c r="H808" s="221">
        <v>3.1709999999999998</v>
      </c>
      <c r="I808" s="222"/>
      <c r="J808" s="223">
        <f>ROUND(I808*H808,2)</f>
        <v>0</v>
      </c>
      <c r="K808" s="219" t="s">
        <v>172</v>
      </c>
      <c r="L808" s="47"/>
      <c r="M808" s="224" t="s">
        <v>32</v>
      </c>
      <c r="N808" s="225" t="s">
        <v>48</v>
      </c>
      <c r="O808" s="87"/>
      <c r="P808" s="226">
        <f>O808*H808</f>
        <v>0</v>
      </c>
      <c r="Q808" s="226">
        <v>0</v>
      </c>
      <c r="R808" s="226">
        <f>Q808*H808</f>
        <v>0</v>
      </c>
      <c r="S808" s="226">
        <v>0</v>
      </c>
      <c r="T808" s="227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28" t="s">
        <v>245</v>
      </c>
      <c r="AT808" s="228" t="s">
        <v>168</v>
      </c>
      <c r="AU808" s="228" t="s">
        <v>86</v>
      </c>
      <c r="AY808" s="19" t="s">
        <v>166</v>
      </c>
      <c r="BE808" s="229">
        <f>IF(N808="základní",J808,0)</f>
        <v>0</v>
      </c>
      <c r="BF808" s="229">
        <f>IF(N808="snížená",J808,0)</f>
        <v>0</v>
      </c>
      <c r="BG808" s="229">
        <f>IF(N808="zákl. přenesená",J808,0)</f>
        <v>0</v>
      </c>
      <c r="BH808" s="229">
        <f>IF(N808="sníž. přenesená",J808,0)</f>
        <v>0</v>
      </c>
      <c r="BI808" s="229">
        <f>IF(N808="nulová",J808,0)</f>
        <v>0</v>
      </c>
      <c r="BJ808" s="19" t="s">
        <v>84</v>
      </c>
      <c r="BK808" s="229">
        <f>ROUND(I808*H808,2)</f>
        <v>0</v>
      </c>
      <c r="BL808" s="19" t="s">
        <v>245</v>
      </c>
      <c r="BM808" s="228" t="s">
        <v>1347</v>
      </c>
    </row>
    <row r="809" s="12" customFormat="1" ht="22.8" customHeight="1">
      <c r="A809" s="12"/>
      <c r="B809" s="201"/>
      <c r="C809" s="202"/>
      <c r="D809" s="203" t="s">
        <v>76</v>
      </c>
      <c r="E809" s="215" t="s">
        <v>1348</v>
      </c>
      <c r="F809" s="215" t="s">
        <v>1349</v>
      </c>
      <c r="G809" s="202"/>
      <c r="H809" s="202"/>
      <c r="I809" s="205"/>
      <c r="J809" s="216">
        <f>BK809</f>
        <v>0</v>
      </c>
      <c r="K809" s="202"/>
      <c r="L809" s="207"/>
      <c r="M809" s="208"/>
      <c r="N809" s="209"/>
      <c r="O809" s="209"/>
      <c r="P809" s="210">
        <f>SUM(P810:P819)</f>
        <v>0</v>
      </c>
      <c r="Q809" s="209"/>
      <c r="R809" s="210">
        <f>SUM(R810:R819)</f>
        <v>0.0077216000000000003</v>
      </c>
      <c r="S809" s="209"/>
      <c r="T809" s="211">
        <f>SUM(T810:T819)</f>
        <v>0.41999999999999998</v>
      </c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R809" s="212" t="s">
        <v>86</v>
      </c>
      <c r="AT809" s="213" t="s">
        <v>76</v>
      </c>
      <c r="AU809" s="213" t="s">
        <v>84</v>
      </c>
      <c r="AY809" s="212" t="s">
        <v>166</v>
      </c>
      <c r="BK809" s="214">
        <f>SUM(BK810:BK819)</f>
        <v>0</v>
      </c>
    </row>
    <row r="810" s="2" customFormat="1" ht="16.5" customHeight="1">
      <c r="A810" s="41"/>
      <c r="B810" s="42"/>
      <c r="C810" s="217" t="s">
        <v>1350</v>
      </c>
      <c r="D810" s="217" t="s">
        <v>168</v>
      </c>
      <c r="E810" s="218" t="s">
        <v>1351</v>
      </c>
      <c r="F810" s="219" t="s">
        <v>1352</v>
      </c>
      <c r="G810" s="220" t="s">
        <v>171</v>
      </c>
      <c r="H810" s="221">
        <v>21</v>
      </c>
      <c r="I810" s="222"/>
      <c r="J810" s="223">
        <f>ROUND(I810*H810,2)</f>
        <v>0</v>
      </c>
      <c r="K810" s="219" t="s">
        <v>172</v>
      </c>
      <c r="L810" s="47"/>
      <c r="M810" s="224" t="s">
        <v>32</v>
      </c>
      <c r="N810" s="225" t="s">
        <v>48</v>
      </c>
      <c r="O810" s="87"/>
      <c r="P810" s="226">
        <f>O810*H810</f>
        <v>0</v>
      </c>
      <c r="Q810" s="226">
        <v>0</v>
      </c>
      <c r="R810" s="226">
        <f>Q810*H810</f>
        <v>0</v>
      </c>
      <c r="S810" s="226">
        <v>0.02</v>
      </c>
      <c r="T810" s="227">
        <f>S810*H810</f>
        <v>0.41999999999999998</v>
      </c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R810" s="228" t="s">
        <v>245</v>
      </c>
      <c r="AT810" s="228" t="s">
        <v>168</v>
      </c>
      <c r="AU810" s="228" t="s">
        <v>86</v>
      </c>
      <c r="AY810" s="19" t="s">
        <v>166</v>
      </c>
      <c r="BE810" s="229">
        <f>IF(N810="základní",J810,0)</f>
        <v>0</v>
      </c>
      <c r="BF810" s="229">
        <f>IF(N810="snížená",J810,0)</f>
        <v>0</v>
      </c>
      <c r="BG810" s="229">
        <f>IF(N810="zákl. přenesená",J810,0)</f>
        <v>0</v>
      </c>
      <c r="BH810" s="229">
        <f>IF(N810="sníž. přenesená",J810,0)</f>
        <v>0</v>
      </c>
      <c r="BI810" s="229">
        <f>IF(N810="nulová",J810,0)</f>
        <v>0</v>
      </c>
      <c r="BJ810" s="19" t="s">
        <v>84</v>
      </c>
      <c r="BK810" s="229">
        <f>ROUND(I810*H810,2)</f>
        <v>0</v>
      </c>
      <c r="BL810" s="19" t="s">
        <v>245</v>
      </c>
      <c r="BM810" s="228" t="s">
        <v>1353</v>
      </c>
    </row>
    <row r="811" s="13" customFormat="1">
      <c r="A811" s="13"/>
      <c r="B811" s="230"/>
      <c r="C811" s="231"/>
      <c r="D811" s="232" t="s">
        <v>175</v>
      </c>
      <c r="E811" s="233" t="s">
        <v>32</v>
      </c>
      <c r="F811" s="234" t="s">
        <v>1354</v>
      </c>
      <c r="G811" s="231"/>
      <c r="H811" s="235">
        <v>21</v>
      </c>
      <c r="I811" s="236"/>
      <c r="J811" s="231"/>
      <c r="K811" s="231"/>
      <c r="L811" s="237"/>
      <c r="M811" s="238"/>
      <c r="N811" s="239"/>
      <c r="O811" s="239"/>
      <c r="P811" s="239"/>
      <c r="Q811" s="239"/>
      <c r="R811" s="239"/>
      <c r="S811" s="239"/>
      <c r="T811" s="24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1" t="s">
        <v>175</v>
      </c>
      <c r="AU811" s="241" t="s">
        <v>86</v>
      </c>
      <c r="AV811" s="13" t="s">
        <v>86</v>
      </c>
      <c r="AW811" s="13" t="s">
        <v>39</v>
      </c>
      <c r="AX811" s="13" t="s">
        <v>84</v>
      </c>
      <c r="AY811" s="241" t="s">
        <v>166</v>
      </c>
    </row>
    <row r="812" s="2" customFormat="1" ht="16.5" customHeight="1">
      <c r="A812" s="41"/>
      <c r="B812" s="42"/>
      <c r="C812" s="217" t="s">
        <v>1355</v>
      </c>
      <c r="D812" s="217" t="s">
        <v>168</v>
      </c>
      <c r="E812" s="218" t="s">
        <v>1356</v>
      </c>
      <c r="F812" s="219" t="s">
        <v>1357</v>
      </c>
      <c r="G812" s="220" t="s">
        <v>171</v>
      </c>
      <c r="H812" s="221">
        <v>19.32</v>
      </c>
      <c r="I812" s="222"/>
      <c r="J812" s="223">
        <f>ROUND(I812*H812,2)</f>
        <v>0</v>
      </c>
      <c r="K812" s="219" t="s">
        <v>172</v>
      </c>
      <c r="L812" s="47"/>
      <c r="M812" s="224" t="s">
        <v>32</v>
      </c>
      <c r="N812" s="225" t="s">
        <v>48</v>
      </c>
      <c r="O812" s="87"/>
      <c r="P812" s="226">
        <f>O812*H812</f>
        <v>0</v>
      </c>
      <c r="Q812" s="226">
        <v>0.00038000000000000002</v>
      </c>
      <c r="R812" s="226">
        <f>Q812*H812</f>
        <v>0.0073416000000000002</v>
      </c>
      <c r="S812" s="226">
        <v>0</v>
      </c>
      <c r="T812" s="22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8" t="s">
        <v>245</v>
      </c>
      <c r="AT812" s="228" t="s">
        <v>168</v>
      </c>
      <c r="AU812" s="228" t="s">
        <v>86</v>
      </c>
      <c r="AY812" s="19" t="s">
        <v>166</v>
      </c>
      <c r="BE812" s="229">
        <f>IF(N812="základní",J812,0)</f>
        <v>0</v>
      </c>
      <c r="BF812" s="229">
        <f>IF(N812="snížená",J812,0)</f>
        <v>0</v>
      </c>
      <c r="BG812" s="229">
        <f>IF(N812="zákl. přenesená",J812,0)</f>
        <v>0</v>
      </c>
      <c r="BH812" s="229">
        <f>IF(N812="sníž. přenesená",J812,0)</f>
        <v>0</v>
      </c>
      <c r="BI812" s="229">
        <f>IF(N812="nulová",J812,0)</f>
        <v>0</v>
      </c>
      <c r="BJ812" s="19" t="s">
        <v>84</v>
      </c>
      <c r="BK812" s="229">
        <f>ROUND(I812*H812,2)</f>
        <v>0</v>
      </c>
      <c r="BL812" s="19" t="s">
        <v>245</v>
      </c>
      <c r="BM812" s="228" t="s">
        <v>1358</v>
      </c>
    </row>
    <row r="813" s="15" customFormat="1">
      <c r="A813" s="15"/>
      <c r="B813" s="253"/>
      <c r="C813" s="254"/>
      <c r="D813" s="232" t="s">
        <v>175</v>
      </c>
      <c r="E813" s="255" t="s">
        <v>32</v>
      </c>
      <c r="F813" s="256" t="s">
        <v>1359</v>
      </c>
      <c r="G813" s="254"/>
      <c r="H813" s="255" t="s">
        <v>32</v>
      </c>
      <c r="I813" s="257"/>
      <c r="J813" s="254"/>
      <c r="K813" s="254"/>
      <c r="L813" s="258"/>
      <c r="M813" s="259"/>
      <c r="N813" s="260"/>
      <c r="O813" s="260"/>
      <c r="P813" s="260"/>
      <c r="Q813" s="260"/>
      <c r="R813" s="260"/>
      <c r="S813" s="260"/>
      <c r="T813" s="261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2" t="s">
        <v>175</v>
      </c>
      <c r="AU813" s="262" t="s">
        <v>86</v>
      </c>
      <c r="AV813" s="15" t="s">
        <v>84</v>
      </c>
      <c r="AW813" s="15" t="s">
        <v>39</v>
      </c>
      <c r="AX813" s="15" t="s">
        <v>77</v>
      </c>
      <c r="AY813" s="262" t="s">
        <v>166</v>
      </c>
    </row>
    <row r="814" s="13" customFormat="1">
      <c r="A814" s="13"/>
      <c r="B814" s="230"/>
      <c r="C814" s="231"/>
      <c r="D814" s="232" t="s">
        <v>175</v>
      </c>
      <c r="E814" s="233" t="s">
        <v>32</v>
      </c>
      <c r="F814" s="234" t="s">
        <v>1360</v>
      </c>
      <c r="G814" s="231"/>
      <c r="H814" s="235">
        <v>19.32</v>
      </c>
      <c r="I814" s="236"/>
      <c r="J814" s="231"/>
      <c r="K814" s="231"/>
      <c r="L814" s="237"/>
      <c r="M814" s="238"/>
      <c r="N814" s="239"/>
      <c r="O814" s="239"/>
      <c r="P814" s="239"/>
      <c r="Q814" s="239"/>
      <c r="R814" s="239"/>
      <c r="S814" s="239"/>
      <c r="T814" s="240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1" t="s">
        <v>175</v>
      </c>
      <c r="AU814" s="241" t="s">
        <v>86</v>
      </c>
      <c r="AV814" s="13" t="s">
        <v>86</v>
      </c>
      <c r="AW814" s="13" t="s">
        <v>39</v>
      </c>
      <c r="AX814" s="13" t="s">
        <v>84</v>
      </c>
      <c r="AY814" s="241" t="s">
        <v>166</v>
      </c>
    </row>
    <row r="815" s="2" customFormat="1" ht="16.5" customHeight="1">
      <c r="A815" s="41"/>
      <c r="B815" s="42"/>
      <c r="C815" s="263" t="s">
        <v>1361</v>
      </c>
      <c r="D815" s="263" t="s">
        <v>267</v>
      </c>
      <c r="E815" s="264" t="s">
        <v>1362</v>
      </c>
      <c r="F815" s="265" t="s">
        <v>1363</v>
      </c>
      <c r="G815" s="266" t="s">
        <v>248</v>
      </c>
      <c r="H815" s="267">
        <v>6</v>
      </c>
      <c r="I815" s="268"/>
      <c r="J815" s="269">
        <f>ROUND(I815*H815,2)</f>
        <v>0</v>
      </c>
      <c r="K815" s="265" t="s">
        <v>32</v>
      </c>
      <c r="L815" s="270"/>
      <c r="M815" s="271" t="s">
        <v>32</v>
      </c>
      <c r="N815" s="272" t="s">
        <v>48</v>
      </c>
      <c r="O815" s="87"/>
      <c r="P815" s="226">
        <f>O815*H815</f>
        <v>0</v>
      </c>
      <c r="Q815" s="226">
        <v>0</v>
      </c>
      <c r="R815" s="226">
        <f>Q815*H815</f>
        <v>0</v>
      </c>
      <c r="S815" s="226">
        <v>0</v>
      </c>
      <c r="T815" s="227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8" t="s">
        <v>332</v>
      </c>
      <c r="AT815" s="228" t="s">
        <v>267</v>
      </c>
      <c r="AU815" s="228" t="s">
        <v>86</v>
      </c>
      <c r="AY815" s="19" t="s">
        <v>166</v>
      </c>
      <c r="BE815" s="229">
        <f>IF(N815="základní",J815,0)</f>
        <v>0</v>
      </c>
      <c r="BF815" s="229">
        <f>IF(N815="snížená",J815,0)</f>
        <v>0</v>
      </c>
      <c r="BG815" s="229">
        <f>IF(N815="zákl. přenesená",J815,0)</f>
        <v>0</v>
      </c>
      <c r="BH815" s="229">
        <f>IF(N815="sníž. přenesená",J815,0)</f>
        <v>0</v>
      </c>
      <c r="BI815" s="229">
        <f>IF(N815="nulová",J815,0)</f>
        <v>0</v>
      </c>
      <c r="BJ815" s="19" t="s">
        <v>84</v>
      </c>
      <c r="BK815" s="229">
        <f>ROUND(I815*H815,2)</f>
        <v>0</v>
      </c>
      <c r="BL815" s="19" t="s">
        <v>245</v>
      </c>
      <c r="BM815" s="228" t="s">
        <v>1364</v>
      </c>
    </row>
    <row r="816" s="2" customFormat="1">
      <c r="A816" s="41"/>
      <c r="B816" s="42"/>
      <c r="C816" s="43"/>
      <c r="D816" s="232" t="s">
        <v>308</v>
      </c>
      <c r="E816" s="43"/>
      <c r="F816" s="273" t="s">
        <v>1365</v>
      </c>
      <c r="G816" s="43"/>
      <c r="H816" s="43"/>
      <c r="I816" s="274"/>
      <c r="J816" s="43"/>
      <c r="K816" s="43"/>
      <c r="L816" s="47"/>
      <c r="M816" s="275"/>
      <c r="N816" s="276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19" t="s">
        <v>308</v>
      </c>
      <c r="AU816" s="19" t="s">
        <v>86</v>
      </c>
    </row>
    <row r="817" s="2" customFormat="1" ht="16.5" customHeight="1">
      <c r="A817" s="41"/>
      <c r="B817" s="42"/>
      <c r="C817" s="217" t="s">
        <v>1366</v>
      </c>
      <c r="D817" s="217" t="s">
        <v>168</v>
      </c>
      <c r="E817" s="218" t="s">
        <v>1367</v>
      </c>
      <c r="F817" s="219" t="s">
        <v>1368</v>
      </c>
      <c r="G817" s="220" t="s">
        <v>248</v>
      </c>
      <c r="H817" s="221">
        <v>1</v>
      </c>
      <c r="I817" s="222"/>
      <c r="J817" s="223">
        <f>ROUND(I817*H817,2)</f>
        <v>0</v>
      </c>
      <c r="K817" s="219" t="s">
        <v>32</v>
      </c>
      <c r="L817" s="47"/>
      <c r="M817" s="224" t="s">
        <v>32</v>
      </c>
      <c r="N817" s="225" t="s">
        <v>48</v>
      </c>
      <c r="O817" s="87"/>
      <c r="P817" s="226">
        <f>O817*H817</f>
        <v>0</v>
      </c>
      <c r="Q817" s="226">
        <v>0.00038000000000000002</v>
      </c>
      <c r="R817" s="226">
        <f>Q817*H817</f>
        <v>0.00038000000000000002</v>
      </c>
      <c r="S817" s="226">
        <v>0</v>
      </c>
      <c r="T817" s="227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8" t="s">
        <v>245</v>
      </c>
      <c r="AT817" s="228" t="s">
        <v>168</v>
      </c>
      <c r="AU817" s="228" t="s">
        <v>86</v>
      </c>
      <c r="AY817" s="19" t="s">
        <v>166</v>
      </c>
      <c r="BE817" s="229">
        <f>IF(N817="základní",J817,0)</f>
        <v>0</v>
      </c>
      <c r="BF817" s="229">
        <f>IF(N817="snížená",J817,0)</f>
        <v>0</v>
      </c>
      <c r="BG817" s="229">
        <f>IF(N817="zákl. přenesená",J817,0)</f>
        <v>0</v>
      </c>
      <c r="BH817" s="229">
        <f>IF(N817="sníž. přenesená",J817,0)</f>
        <v>0</v>
      </c>
      <c r="BI817" s="229">
        <f>IF(N817="nulová",J817,0)</f>
        <v>0</v>
      </c>
      <c r="BJ817" s="19" t="s">
        <v>84</v>
      </c>
      <c r="BK817" s="229">
        <f>ROUND(I817*H817,2)</f>
        <v>0</v>
      </c>
      <c r="BL817" s="19" t="s">
        <v>245</v>
      </c>
      <c r="BM817" s="228" t="s">
        <v>1369</v>
      </c>
    </row>
    <row r="818" s="2" customFormat="1">
      <c r="A818" s="41"/>
      <c r="B818" s="42"/>
      <c r="C818" s="43"/>
      <c r="D818" s="232" t="s">
        <v>308</v>
      </c>
      <c r="E818" s="43"/>
      <c r="F818" s="273" t="s">
        <v>1370</v>
      </c>
      <c r="G818" s="43"/>
      <c r="H818" s="43"/>
      <c r="I818" s="274"/>
      <c r="J818" s="43"/>
      <c r="K818" s="43"/>
      <c r="L818" s="47"/>
      <c r="M818" s="275"/>
      <c r="N818" s="276"/>
      <c r="O818" s="87"/>
      <c r="P818" s="87"/>
      <c r="Q818" s="87"/>
      <c r="R818" s="87"/>
      <c r="S818" s="87"/>
      <c r="T818" s="88"/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T818" s="19" t="s">
        <v>308</v>
      </c>
      <c r="AU818" s="19" t="s">
        <v>86</v>
      </c>
    </row>
    <row r="819" s="2" customFormat="1">
      <c r="A819" s="41"/>
      <c r="B819" s="42"/>
      <c r="C819" s="217" t="s">
        <v>1371</v>
      </c>
      <c r="D819" s="217" t="s">
        <v>168</v>
      </c>
      <c r="E819" s="218" t="s">
        <v>1372</v>
      </c>
      <c r="F819" s="219" t="s">
        <v>1373</v>
      </c>
      <c r="G819" s="220" t="s">
        <v>274</v>
      </c>
      <c r="H819" s="221">
        <v>0.0080000000000000002</v>
      </c>
      <c r="I819" s="222"/>
      <c r="J819" s="223">
        <f>ROUND(I819*H819,2)</f>
        <v>0</v>
      </c>
      <c r="K819" s="219" t="s">
        <v>172</v>
      </c>
      <c r="L819" s="47"/>
      <c r="M819" s="224" t="s">
        <v>32</v>
      </c>
      <c r="N819" s="225" t="s">
        <v>48</v>
      </c>
      <c r="O819" s="87"/>
      <c r="P819" s="226">
        <f>O819*H819</f>
        <v>0</v>
      </c>
      <c r="Q819" s="226">
        <v>0</v>
      </c>
      <c r="R819" s="226">
        <f>Q819*H819</f>
        <v>0</v>
      </c>
      <c r="S819" s="226">
        <v>0</v>
      </c>
      <c r="T819" s="227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8" t="s">
        <v>245</v>
      </c>
      <c r="AT819" s="228" t="s">
        <v>168</v>
      </c>
      <c r="AU819" s="228" t="s">
        <v>86</v>
      </c>
      <c r="AY819" s="19" t="s">
        <v>166</v>
      </c>
      <c r="BE819" s="229">
        <f>IF(N819="základní",J819,0)</f>
        <v>0</v>
      </c>
      <c r="BF819" s="229">
        <f>IF(N819="snížená",J819,0)</f>
        <v>0</v>
      </c>
      <c r="BG819" s="229">
        <f>IF(N819="zákl. přenesená",J819,0)</f>
        <v>0</v>
      </c>
      <c r="BH819" s="229">
        <f>IF(N819="sníž. přenesená",J819,0)</f>
        <v>0</v>
      </c>
      <c r="BI819" s="229">
        <f>IF(N819="nulová",J819,0)</f>
        <v>0</v>
      </c>
      <c r="BJ819" s="19" t="s">
        <v>84</v>
      </c>
      <c r="BK819" s="229">
        <f>ROUND(I819*H819,2)</f>
        <v>0</v>
      </c>
      <c r="BL819" s="19" t="s">
        <v>245</v>
      </c>
      <c r="BM819" s="228" t="s">
        <v>1374</v>
      </c>
    </row>
    <row r="820" s="12" customFormat="1" ht="22.8" customHeight="1">
      <c r="A820" s="12"/>
      <c r="B820" s="201"/>
      <c r="C820" s="202"/>
      <c r="D820" s="203" t="s">
        <v>76</v>
      </c>
      <c r="E820" s="215" t="s">
        <v>1375</v>
      </c>
      <c r="F820" s="215" t="s">
        <v>1376</v>
      </c>
      <c r="G820" s="202"/>
      <c r="H820" s="202"/>
      <c r="I820" s="205"/>
      <c r="J820" s="216">
        <f>BK820</f>
        <v>0</v>
      </c>
      <c r="K820" s="202"/>
      <c r="L820" s="207"/>
      <c r="M820" s="208"/>
      <c r="N820" s="209"/>
      <c r="O820" s="209"/>
      <c r="P820" s="210">
        <f>SUM(P821:P833)</f>
        <v>0</v>
      </c>
      <c r="Q820" s="209"/>
      <c r="R820" s="210">
        <f>SUM(R821:R833)</f>
        <v>2.6417108800000002</v>
      </c>
      <c r="S820" s="209"/>
      <c r="T820" s="211">
        <f>SUM(T821:T833)</f>
        <v>3.49555492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12" t="s">
        <v>86</v>
      </c>
      <c r="AT820" s="213" t="s">
        <v>76</v>
      </c>
      <c r="AU820" s="213" t="s">
        <v>84</v>
      </c>
      <c r="AY820" s="212" t="s">
        <v>166</v>
      </c>
      <c r="BK820" s="214">
        <f>SUM(BK821:BK833)</f>
        <v>0</v>
      </c>
    </row>
    <row r="821" s="2" customFormat="1" ht="21.75" customHeight="1">
      <c r="A821" s="41"/>
      <c r="B821" s="42"/>
      <c r="C821" s="217" t="s">
        <v>1377</v>
      </c>
      <c r="D821" s="217" t="s">
        <v>168</v>
      </c>
      <c r="E821" s="218" t="s">
        <v>1378</v>
      </c>
      <c r="F821" s="219" t="s">
        <v>1379</v>
      </c>
      <c r="G821" s="220" t="s">
        <v>182</v>
      </c>
      <c r="H821" s="221">
        <v>110</v>
      </c>
      <c r="I821" s="222"/>
      <c r="J821" s="223">
        <f>ROUND(I821*H821,2)</f>
        <v>0</v>
      </c>
      <c r="K821" s="219" t="s">
        <v>172</v>
      </c>
      <c r="L821" s="47"/>
      <c r="M821" s="224" t="s">
        <v>32</v>
      </c>
      <c r="N821" s="225" t="s">
        <v>48</v>
      </c>
      <c r="O821" s="87"/>
      <c r="P821" s="226">
        <f>O821*H821</f>
        <v>0</v>
      </c>
      <c r="Q821" s="226">
        <v>0.00058</v>
      </c>
      <c r="R821" s="226">
        <f>Q821*H821</f>
        <v>0.063799999999999996</v>
      </c>
      <c r="S821" s="226">
        <v>0</v>
      </c>
      <c r="T821" s="227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28" t="s">
        <v>245</v>
      </c>
      <c r="AT821" s="228" t="s">
        <v>168</v>
      </c>
      <c r="AU821" s="228" t="s">
        <v>86</v>
      </c>
      <c r="AY821" s="19" t="s">
        <v>166</v>
      </c>
      <c r="BE821" s="229">
        <f>IF(N821="základní",J821,0)</f>
        <v>0</v>
      </c>
      <c r="BF821" s="229">
        <f>IF(N821="snížená",J821,0)</f>
        <v>0</v>
      </c>
      <c r="BG821" s="229">
        <f>IF(N821="zákl. přenesená",J821,0)</f>
        <v>0</v>
      </c>
      <c r="BH821" s="229">
        <f>IF(N821="sníž. přenesená",J821,0)</f>
        <v>0</v>
      </c>
      <c r="BI821" s="229">
        <f>IF(N821="nulová",J821,0)</f>
        <v>0</v>
      </c>
      <c r="BJ821" s="19" t="s">
        <v>84</v>
      </c>
      <c r="BK821" s="229">
        <f>ROUND(I821*H821,2)</f>
        <v>0</v>
      </c>
      <c r="BL821" s="19" t="s">
        <v>245</v>
      </c>
      <c r="BM821" s="228" t="s">
        <v>1380</v>
      </c>
    </row>
    <row r="822" s="13" customFormat="1">
      <c r="A822" s="13"/>
      <c r="B822" s="230"/>
      <c r="C822" s="231"/>
      <c r="D822" s="232" t="s">
        <v>175</v>
      </c>
      <c r="E822" s="233" t="s">
        <v>32</v>
      </c>
      <c r="F822" s="234" t="s">
        <v>1381</v>
      </c>
      <c r="G822" s="231"/>
      <c r="H822" s="235">
        <v>110</v>
      </c>
      <c r="I822" s="236"/>
      <c r="J822" s="231"/>
      <c r="K822" s="231"/>
      <c r="L822" s="237"/>
      <c r="M822" s="238"/>
      <c r="N822" s="239"/>
      <c r="O822" s="239"/>
      <c r="P822" s="239"/>
      <c r="Q822" s="239"/>
      <c r="R822" s="239"/>
      <c r="S822" s="239"/>
      <c r="T822" s="240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1" t="s">
        <v>175</v>
      </c>
      <c r="AU822" s="241" t="s">
        <v>86</v>
      </c>
      <c r="AV822" s="13" t="s">
        <v>86</v>
      </c>
      <c r="AW822" s="13" t="s">
        <v>39</v>
      </c>
      <c r="AX822" s="13" t="s">
        <v>77</v>
      </c>
      <c r="AY822" s="241" t="s">
        <v>166</v>
      </c>
    </row>
    <row r="823" s="14" customFormat="1">
      <c r="A823" s="14"/>
      <c r="B823" s="242"/>
      <c r="C823" s="243"/>
      <c r="D823" s="232" t="s">
        <v>175</v>
      </c>
      <c r="E823" s="244" t="s">
        <v>32</v>
      </c>
      <c r="F823" s="245" t="s">
        <v>219</v>
      </c>
      <c r="G823" s="243"/>
      <c r="H823" s="246">
        <v>110</v>
      </c>
      <c r="I823" s="247"/>
      <c r="J823" s="243"/>
      <c r="K823" s="243"/>
      <c r="L823" s="248"/>
      <c r="M823" s="249"/>
      <c r="N823" s="250"/>
      <c r="O823" s="250"/>
      <c r="P823" s="250"/>
      <c r="Q823" s="250"/>
      <c r="R823" s="250"/>
      <c r="S823" s="250"/>
      <c r="T823" s="251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2" t="s">
        <v>175</v>
      </c>
      <c r="AU823" s="252" t="s">
        <v>86</v>
      </c>
      <c r="AV823" s="14" t="s">
        <v>173</v>
      </c>
      <c r="AW823" s="14" t="s">
        <v>39</v>
      </c>
      <c r="AX823" s="14" t="s">
        <v>84</v>
      </c>
      <c r="AY823" s="252" t="s">
        <v>166</v>
      </c>
    </row>
    <row r="824" s="2" customFormat="1" ht="16.5" customHeight="1">
      <c r="A824" s="41"/>
      <c r="B824" s="42"/>
      <c r="C824" s="263" t="s">
        <v>1382</v>
      </c>
      <c r="D824" s="263" t="s">
        <v>267</v>
      </c>
      <c r="E824" s="264" t="s">
        <v>1383</v>
      </c>
      <c r="F824" s="265" t="s">
        <v>1384</v>
      </c>
      <c r="G824" s="266" t="s">
        <v>205</v>
      </c>
      <c r="H824" s="267">
        <v>121</v>
      </c>
      <c r="I824" s="268"/>
      <c r="J824" s="269">
        <f>ROUND(I824*H824,2)</f>
        <v>0</v>
      </c>
      <c r="K824" s="265" t="s">
        <v>172</v>
      </c>
      <c r="L824" s="270"/>
      <c r="M824" s="271" t="s">
        <v>32</v>
      </c>
      <c r="N824" s="272" t="s">
        <v>48</v>
      </c>
      <c r="O824" s="87"/>
      <c r="P824" s="226">
        <f>O824*H824</f>
        <v>0</v>
      </c>
      <c r="Q824" s="226">
        <v>0.0011999999999999999</v>
      </c>
      <c r="R824" s="226">
        <f>Q824*H824</f>
        <v>0.1452</v>
      </c>
      <c r="S824" s="226">
        <v>0</v>
      </c>
      <c r="T824" s="227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28" t="s">
        <v>332</v>
      </c>
      <c r="AT824" s="228" t="s">
        <v>267</v>
      </c>
      <c r="AU824" s="228" t="s">
        <v>86</v>
      </c>
      <c r="AY824" s="19" t="s">
        <v>166</v>
      </c>
      <c r="BE824" s="229">
        <f>IF(N824="základní",J824,0)</f>
        <v>0</v>
      </c>
      <c r="BF824" s="229">
        <f>IF(N824="snížená",J824,0)</f>
        <v>0</v>
      </c>
      <c r="BG824" s="229">
        <f>IF(N824="zákl. přenesená",J824,0)</f>
        <v>0</v>
      </c>
      <c r="BH824" s="229">
        <f>IF(N824="sníž. přenesená",J824,0)</f>
        <v>0</v>
      </c>
      <c r="BI824" s="229">
        <f>IF(N824="nulová",J824,0)</f>
        <v>0</v>
      </c>
      <c r="BJ824" s="19" t="s">
        <v>84</v>
      </c>
      <c r="BK824" s="229">
        <f>ROUND(I824*H824,2)</f>
        <v>0</v>
      </c>
      <c r="BL824" s="19" t="s">
        <v>245</v>
      </c>
      <c r="BM824" s="228" t="s">
        <v>1385</v>
      </c>
    </row>
    <row r="825" s="13" customFormat="1">
      <c r="A825" s="13"/>
      <c r="B825" s="230"/>
      <c r="C825" s="231"/>
      <c r="D825" s="232" t="s">
        <v>175</v>
      </c>
      <c r="E825" s="233" t="s">
        <v>32</v>
      </c>
      <c r="F825" s="234" t="s">
        <v>1381</v>
      </c>
      <c r="G825" s="231"/>
      <c r="H825" s="235">
        <v>110</v>
      </c>
      <c r="I825" s="236"/>
      <c r="J825" s="231"/>
      <c r="K825" s="231"/>
      <c r="L825" s="237"/>
      <c r="M825" s="238"/>
      <c r="N825" s="239"/>
      <c r="O825" s="239"/>
      <c r="P825" s="239"/>
      <c r="Q825" s="239"/>
      <c r="R825" s="239"/>
      <c r="S825" s="239"/>
      <c r="T825" s="24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1" t="s">
        <v>175</v>
      </c>
      <c r="AU825" s="241" t="s">
        <v>86</v>
      </c>
      <c r="AV825" s="13" t="s">
        <v>86</v>
      </c>
      <c r="AW825" s="13" t="s">
        <v>39</v>
      </c>
      <c r="AX825" s="13" t="s">
        <v>84</v>
      </c>
      <c r="AY825" s="241" t="s">
        <v>166</v>
      </c>
    </row>
    <row r="826" s="13" customFormat="1">
      <c r="A826" s="13"/>
      <c r="B826" s="230"/>
      <c r="C826" s="231"/>
      <c r="D826" s="232" t="s">
        <v>175</v>
      </c>
      <c r="E826" s="231"/>
      <c r="F826" s="234" t="s">
        <v>1386</v>
      </c>
      <c r="G826" s="231"/>
      <c r="H826" s="235">
        <v>121</v>
      </c>
      <c r="I826" s="236"/>
      <c r="J826" s="231"/>
      <c r="K826" s="231"/>
      <c r="L826" s="237"/>
      <c r="M826" s="238"/>
      <c r="N826" s="239"/>
      <c r="O826" s="239"/>
      <c r="P826" s="239"/>
      <c r="Q826" s="239"/>
      <c r="R826" s="239"/>
      <c r="S826" s="239"/>
      <c r="T826" s="240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1" t="s">
        <v>175</v>
      </c>
      <c r="AU826" s="241" t="s">
        <v>86</v>
      </c>
      <c r="AV826" s="13" t="s">
        <v>86</v>
      </c>
      <c r="AW826" s="13" t="s">
        <v>4</v>
      </c>
      <c r="AX826" s="13" t="s">
        <v>84</v>
      </c>
      <c r="AY826" s="241" t="s">
        <v>166</v>
      </c>
    </row>
    <row r="827" s="2" customFormat="1" ht="16.5" customHeight="1">
      <c r="A827" s="41"/>
      <c r="B827" s="42"/>
      <c r="C827" s="217" t="s">
        <v>1387</v>
      </c>
      <c r="D827" s="217" t="s">
        <v>168</v>
      </c>
      <c r="E827" s="218" t="s">
        <v>1388</v>
      </c>
      <c r="F827" s="219" t="s">
        <v>1389</v>
      </c>
      <c r="G827" s="220" t="s">
        <v>205</v>
      </c>
      <c r="H827" s="221">
        <v>2444.444</v>
      </c>
      <c r="I827" s="222"/>
      <c r="J827" s="223">
        <f>ROUND(I827*H827,2)</f>
        <v>0</v>
      </c>
      <c r="K827" s="219" t="s">
        <v>172</v>
      </c>
      <c r="L827" s="47"/>
      <c r="M827" s="224" t="s">
        <v>32</v>
      </c>
      <c r="N827" s="225" t="s">
        <v>48</v>
      </c>
      <c r="O827" s="87"/>
      <c r="P827" s="226">
        <f>O827*H827</f>
        <v>0</v>
      </c>
      <c r="Q827" s="226">
        <v>0.00051999999999999995</v>
      </c>
      <c r="R827" s="226">
        <f>Q827*H827</f>
        <v>1.2711108799999999</v>
      </c>
      <c r="S827" s="226">
        <v>0.0014300000000000001</v>
      </c>
      <c r="T827" s="227">
        <f>S827*H827</f>
        <v>3.49555492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8" t="s">
        <v>245</v>
      </c>
      <c r="AT827" s="228" t="s">
        <v>168</v>
      </c>
      <c r="AU827" s="228" t="s">
        <v>86</v>
      </c>
      <c r="AY827" s="19" t="s">
        <v>166</v>
      </c>
      <c r="BE827" s="229">
        <f>IF(N827="základní",J827,0)</f>
        <v>0</v>
      </c>
      <c r="BF827" s="229">
        <f>IF(N827="snížená",J827,0)</f>
        <v>0</v>
      </c>
      <c r="BG827" s="229">
        <f>IF(N827="zákl. přenesená",J827,0)</f>
        <v>0</v>
      </c>
      <c r="BH827" s="229">
        <f>IF(N827="sníž. přenesená",J827,0)</f>
        <v>0</v>
      </c>
      <c r="BI827" s="229">
        <f>IF(N827="nulová",J827,0)</f>
        <v>0</v>
      </c>
      <c r="BJ827" s="19" t="s">
        <v>84</v>
      </c>
      <c r="BK827" s="229">
        <f>ROUND(I827*H827,2)</f>
        <v>0</v>
      </c>
      <c r="BL827" s="19" t="s">
        <v>245</v>
      </c>
      <c r="BM827" s="228" t="s">
        <v>1390</v>
      </c>
    </row>
    <row r="828" s="13" customFormat="1">
      <c r="A828" s="13"/>
      <c r="B828" s="230"/>
      <c r="C828" s="231"/>
      <c r="D828" s="232" t="s">
        <v>175</v>
      </c>
      <c r="E828" s="233" t="s">
        <v>32</v>
      </c>
      <c r="F828" s="234" t="s">
        <v>1391</v>
      </c>
      <c r="G828" s="231"/>
      <c r="H828" s="235">
        <v>2444.444</v>
      </c>
      <c r="I828" s="236"/>
      <c r="J828" s="231"/>
      <c r="K828" s="231"/>
      <c r="L828" s="237"/>
      <c r="M828" s="238"/>
      <c r="N828" s="239"/>
      <c r="O828" s="239"/>
      <c r="P828" s="239"/>
      <c r="Q828" s="239"/>
      <c r="R828" s="239"/>
      <c r="S828" s="239"/>
      <c r="T828" s="240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1" t="s">
        <v>175</v>
      </c>
      <c r="AU828" s="241" t="s">
        <v>86</v>
      </c>
      <c r="AV828" s="13" t="s">
        <v>86</v>
      </c>
      <c r="AW828" s="13" t="s">
        <v>39</v>
      </c>
      <c r="AX828" s="13" t="s">
        <v>84</v>
      </c>
      <c r="AY828" s="241" t="s">
        <v>166</v>
      </c>
    </row>
    <row r="829" s="2" customFormat="1">
      <c r="A829" s="41"/>
      <c r="B829" s="42"/>
      <c r="C829" s="263" t="s">
        <v>1392</v>
      </c>
      <c r="D829" s="263" t="s">
        <v>267</v>
      </c>
      <c r="E829" s="264" t="s">
        <v>1393</v>
      </c>
      <c r="F829" s="265" t="s">
        <v>1394</v>
      </c>
      <c r="G829" s="266" t="s">
        <v>171</v>
      </c>
      <c r="H829" s="267">
        <v>60.5</v>
      </c>
      <c r="I829" s="268"/>
      <c r="J829" s="269">
        <f>ROUND(I829*H829,2)</f>
        <v>0</v>
      </c>
      <c r="K829" s="265" t="s">
        <v>172</v>
      </c>
      <c r="L829" s="270"/>
      <c r="M829" s="271" t="s">
        <v>32</v>
      </c>
      <c r="N829" s="272" t="s">
        <v>48</v>
      </c>
      <c r="O829" s="87"/>
      <c r="P829" s="226">
        <f>O829*H829</f>
        <v>0</v>
      </c>
      <c r="Q829" s="226">
        <v>0.019199999999999998</v>
      </c>
      <c r="R829" s="226">
        <f>Q829*H829</f>
        <v>1.1616</v>
      </c>
      <c r="S829" s="226">
        <v>0</v>
      </c>
      <c r="T829" s="227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8" t="s">
        <v>332</v>
      </c>
      <c r="AT829" s="228" t="s">
        <v>267</v>
      </c>
      <c r="AU829" s="228" t="s">
        <v>86</v>
      </c>
      <c r="AY829" s="19" t="s">
        <v>166</v>
      </c>
      <c r="BE829" s="229">
        <f>IF(N829="základní",J829,0)</f>
        <v>0</v>
      </c>
      <c r="BF829" s="229">
        <f>IF(N829="snížená",J829,0)</f>
        <v>0</v>
      </c>
      <c r="BG829" s="229">
        <f>IF(N829="zákl. přenesená",J829,0)</f>
        <v>0</v>
      </c>
      <c r="BH829" s="229">
        <f>IF(N829="sníž. přenesená",J829,0)</f>
        <v>0</v>
      </c>
      <c r="BI829" s="229">
        <f>IF(N829="nulová",J829,0)</f>
        <v>0</v>
      </c>
      <c r="BJ829" s="19" t="s">
        <v>84</v>
      </c>
      <c r="BK829" s="229">
        <f>ROUND(I829*H829,2)</f>
        <v>0</v>
      </c>
      <c r="BL829" s="19" t="s">
        <v>245</v>
      </c>
      <c r="BM829" s="228" t="s">
        <v>1395</v>
      </c>
    </row>
    <row r="830" s="2" customFormat="1">
      <c r="A830" s="41"/>
      <c r="B830" s="42"/>
      <c r="C830" s="43"/>
      <c r="D830" s="232" t="s">
        <v>308</v>
      </c>
      <c r="E830" s="43"/>
      <c r="F830" s="273" t="s">
        <v>1396</v>
      </c>
      <c r="G830" s="43"/>
      <c r="H830" s="43"/>
      <c r="I830" s="274"/>
      <c r="J830" s="43"/>
      <c r="K830" s="43"/>
      <c r="L830" s="47"/>
      <c r="M830" s="275"/>
      <c r="N830" s="276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19" t="s">
        <v>308</v>
      </c>
      <c r="AU830" s="19" t="s">
        <v>86</v>
      </c>
    </row>
    <row r="831" s="13" customFormat="1">
      <c r="A831" s="13"/>
      <c r="B831" s="230"/>
      <c r="C831" s="231"/>
      <c r="D831" s="232" t="s">
        <v>175</v>
      </c>
      <c r="E831" s="233" t="s">
        <v>32</v>
      </c>
      <c r="F831" s="234" t="s">
        <v>1397</v>
      </c>
      <c r="G831" s="231"/>
      <c r="H831" s="235">
        <v>55</v>
      </c>
      <c r="I831" s="236"/>
      <c r="J831" s="231"/>
      <c r="K831" s="231"/>
      <c r="L831" s="237"/>
      <c r="M831" s="238"/>
      <c r="N831" s="239"/>
      <c r="O831" s="239"/>
      <c r="P831" s="239"/>
      <c r="Q831" s="239"/>
      <c r="R831" s="239"/>
      <c r="S831" s="239"/>
      <c r="T831" s="240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1" t="s">
        <v>175</v>
      </c>
      <c r="AU831" s="241" t="s">
        <v>86</v>
      </c>
      <c r="AV831" s="13" t="s">
        <v>86</v>
      </c>
      <c r="AW831" s="13" t="s">
        <v>39</v>
      </c>
      <c r="AX831" s="13" t="s">
        <v>84</v>
      </c>
      <c r="AY831" s="241" t="s">
        <v>166</v>
      </c>
    </row>
    <row r="832" s="13" customFormat="1">
      <c r="A832" s="13"/>
      <c r="B832" s="230"/>
      <c r="C832" s="231"/>
      <c r="D832" s="232" t="s">
        <v>175</v>
      </c>
      <c r="E832" s="231"/>
      <c r="F832" s="234" t="s">
        <v>1398</v>
      </c>
      <c r="G832" s="231"/>
      <c r="H832" s="235">
        <v>60.5</v>
      </c>
      <c r="I832" s="236"/>
      <c r="J832" s="231"/>
      <c r="K832" s="231"/>
      <c r="L832" s="237"/>
      <c r="M832" s="238"/>
      <c r="N832" s="239"/>
      <c r="O832" s="239"/>
      <c r="P832" s="239"/>
      <c r="Q832" s="239"/>
      <c r="R832" s="239"/>
      <c r="S832" s="239"/>
      <c r="T832" s="240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1" t="s">
        <v>175</v>
      </c>
      <c r="AU832" s="241" t="s">
        <v>86</v>
      </c>
      <c r="AV832" s="13" t="s">
        <v>86</v>
      </c>
      <c r="AW832" s="13" t="s">
        <v>4</v>
      </c>
      <c r="AX832" s="13" t="s">
        <v>84</v>
      </c>
      <c r="AY832" s="241" t="s">
        <v>166</v>
      </c>
    </row>
    <row r="833" s="2" customFormat="1">
      <c r="A833" s="41"/>
      <c r="B833" s="42"/>
      <c r="C833" s="217" t="s">
        <v>1399</v>
      </c>
      <c r="D833" s="217" t="s">
        <v>168</v>
      </c>
      <c r="E833" s="218" t="s">
        <v>1400</v>
      </c>
      <c r="F833" s="219" t="s">
        <v>1401</v>
      </c>
      <c r="G833" s="220" t="s">
        <v>274</v>
      </c>
      <c r="H833" s="221">
        <v>2.6419999999999999</v>
      </c>
      <c r="I833" s="222"/>
      <c r="J833" s="223">
        <f>ROUND(I833*H833,2)</f>
        <v>0</v>
      </c>
      <c r="K833" s="219" t="s">
        <v>172</v>
      </c>
      <c r="L833" s="47"/>
      <c r="M833" s="224" t="s">
        <v>32</v>
      </c>
      <c r="N833" s="225" t="s">
        <v>48</v>
      </c>
      <c r="O833" s="87"/>
      <c r="P833" s="226">
        <f>O833*H833</f>
        <v>0</v>
      </c>
      <c r="Q833" s="226">
        <v>0</v>
      </c>
      <c r="R833" s="226">
        <f>Q833*H833</f>
        <v>0</v>
      </c>
      <c r="S833" s="226">
        <v>0</v>
      </c>
      <c r="T833" s="227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28" t="s">
        <v>245</v>
      </c>
      <c r="AT833" s="228" t="s">
        <v>168</v>
      </c>
      <c r="AU833" s="228" t="s">
        <v>86</v>
      </c>
      <c r="AY833" s="19" t="s">
        <v>166</v>
      </c>
      <c r="BE833" s="229">
        <f>IF(N833="základní",J833,0)</f>
        <v>0</v>
      </c>
      <c r="BF833" s="229">
        <f>IF(N833="snížená",J833,0)</f>
        <v>0</v>
      </c>
      <c r="BG833" s="229">
        <f>IF(N833="zákl. přenesená",J833,0)</f>
        <v>0</v>
      </c>
      <c r="BH833" s="229">
        <f>IF(N833="sníž. přenesená",J833,0)</f>
        <v>0</v>
      </c>
      <c r="BI833" s="229">
        <f>IF(N833="nulová",J833,0)</f>
        <v>0</v>
      </c>
      <c r="BJ833" s="19" t="s">
        <v>84</v>
      </c>
      <c r="BK833" s="229">
        <f>ROUND(I833*H833,2)</f>
        <v>0</v>
      </c>
      <c r="BL833" s="19" t="s">
        <v>245</v>
      </c>
      <c r="BM833" s="228" t="s">
        <v>1402</v>
      </c>
    </row>
    <row r="834" s="12" customFormat="1" ht="22.8" customHeight="1">
      <c r="A834" s="12"/>
      <c r="B834" s="201"/>
      <c r="C834" s="202"/>
      <c r="D834" s="203" t="s">
        <v>76</v>
      </c>
      <c r="E834" s="215" t="s">
        <v>1403</v>
      </c>
      <c r="F834" s="215" t="s">
        <v>1404</v>
      </c>
      <c r="G834" s="202"/>
      <c r="H834" s="202"/>
      <c r="I834" s="205"/>
      <c r="J834" s="216">
        <f>BK834</f>
        <v>0</v>
      </c>
      <c r="K834" s="202"/>
      <c r="L834" s="207"/>
      <c r="M834" s="208"/>
      <c r="N834" s="209"/>
      <c r="O834" s="209"/>
      <c r="P834" s="210">
        <f>SUM(P835:P844)</f>
        <v>0</v>
      </c>
      <c r="Q834" s="209"/>
      <c r="R834" s="210">
        <f>SUM(R835:R844)</f>
        <v>4.0679999999999996</v>
      </c>
      <c r="S834" s="209"/>
      <c r="T834" s="211">
        <f>SUM(T835:T844)</f>
        <v>3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212" t="s">
        <v>86</v>
      </c>
      <c r="AT834" s="213" t="s">
        <v>76</v>
      </c>
      <c r="AU834" s="213" t="s">
        <v>84</v>
      </c>
      <c r="AY834" s="212" t="s">
        <v>166</v>
      </c>
      <c r="BK834" s="214">
        <f>SUM(BK835:BK844)</f>
        <v>0</v>
      </c>
    </row>
    <row r="835" s="2" customFormat="1" ht="16.5" customHeight="1">
      <c r="A835" s="41"/>
      <c r="B835" s="42"/>
      <c r="C835" s="217" t="s">
        <v>1405</v>
      </c>
      <c r="D835" s="217" t="s">
        <v>168</v>
      </c>
      <c r="E835" s="218" t="s">
        <v>1406</v>
      </c>
      <c r="F835" s="219" t="s">
        <v>1407</v>
      </c>
      <c r="G835" s="220" t="s">
        <v>171</v>
      </c>
      <c r="H835" s="221">
        <v>200</v>
      </c>
      <c r="I835" s="222"/>
      <c r="J835" s="223">
        <f>ROUND(I835*H835,2)</f>
        <v>0</v>
      </c>
      <c r="K835" s="219" t="s">
        <v>172</v>
      </c>
      <c r="L835" s="47"/>
      <c r="M835" s="224" t="s">
        <v>32</v>
      </c>
      <c r="N835" s="225" t="s">
        <v>48</v>
      </c>
      <c r="O835" s="87"/>
      <c r="P835" s="226">
        <f>O835*H835</f>
        <v>0</v>
      </c>
      <c r="Q835" s="226">
        <v>0</v>
      </c>
      <c r="R835" s="226">
        <f>Q835*H835</f>
        <v>0</v>
      </c>
      <c r="S835" s="226">
        <v>0.014999999999999999</v>
      </c>
      <c r="T835" s="227">
        <f>S835*H835</f>
        <v>3</v>
      </c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R835" s="228" t="s">
        <v>245</v>
      </c>
      <c r="AT835" s="228" t="s">
        <v>168</v>
      </c>
      <c r="AU835" s="228" t="s">
        <v>86</v>
      </c>
      <c r="AY835" s="19" t="s">
        <v>166</v>
      </c>
      <c r="BE835" s="229">
        <f>IF(N835="základní",J835,0)</f>
        <v>0</v>
      </c>
      <c r="BF835" s="229">
        <f>IF(N835="snížená",J835,0)</f>
        <v>0</v>
      </c>
      <c r="BG835" s="229">
        <f>IF(N835="zákl. přenesená",J835,0)</f>
        <v>0</v>
      </c>
      <c r="BH835" s="229">
        <f>IF(N835="sníž. přenesená",J835,0)</f>
        <v>0</v>
      </c>
      <c r="BI835" s="229">
        <f>IF(N835="nulová",J835,0)</f>
        <v>0</v>
      </c>
      <c r="BJ835" s="19" t="s">
        <v>84</v>
      </c>
      <c r="BK835" s="229">
        <f>ROUND(I835*H835,2)</f>
        <v>0</v>
      </c>
      <c r="BL835" s="19" t="s">
        <v>245</v>
      </c>
      <c r="BM835" s="228" t="s">
        <v>1408</v>
      </c>
    </row>
    <row r="836" s="15" customFormat="1">
      <c r="A836" s="15"/>
      <c r="B836" s="253"/>
      <c r="C836" s="254"/>
      <c r="D836" s="232" t="s">
        <v>175</v>
      </c>
      <c r="E836" s="255" t="s">
        <v>32</v>
      </c>
      <c r="F836" s="256" t="s">
        <v>340</v>
      </c>
      <c r="G836" s="254"/>
      <c r="H836" s="255" t="s">
        <v>32</v>
      </c>
      <c r="I836" s="257"/>
      <c r="J836" s="254"/>
      <c r="K836" s="254"/>
      <c r="L836" s="258"/>
      <c r="M836" s="259"/>
      <c r="N836" s="260"/>
      <c r="O836" s="260"/>
      <c r="P836" s="260"/>
      <c r="Q836" s="260"/>
      <c r="R836" s="260"/>
      <c r="S836" s="260"/>
      <c r="T836" s="261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2" t="s">
        <v>175</v>
      </c>
      <c r="AU836" s="262" t="s">
        <v>86</v>
      </c>
      <c r="AV836" s="15" t="s">
        <v>84</v>
      </c>
      <c r="AW836" s="15" t="s">
        <v>39</v>
      </c>
      <c r="AX836" s="15" t="s">
        <v>77</v>
      </c>
      <c r="AY836" s="262" t="s">
        <v>166</v>
      </c>
    </row>
    <row r="837" s="13" customFormat="1">
      <c r="A837" s="13"/>
      <c r="B837" s="230"/>
      <c r="C837" s="231"/>
      <c r="D837" s="232" t="s">
        <v>175</v>
      </c>
      <c r="E837" s="233" t="s">
        <v>32</v>
      </c>
      <c r="F837" s="234" t="s">
        <v>1409</v>
      </c>
      <c r="G837" s="231"/>
      <c r="H837" s="235">
        <v>200</v>
      </c>
      <c r="I837" s="236"/>
      <c r="J837" s="231"/>
      <c r="K837" s="231"/>
      <c r="L837" s="237"/>
      <c r="M837" s="238"/>
      <c r="N837" s="239"/>
      <c r="O837" s="239"/>
      <c r="P837" s="239"/>
      <c r="Q837" s="239"/>
      <c r="R837" s="239"/>
      <c r="S837" s="239"/>
      <c r="T837" s="24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1" t="s">
        <v>175</v>
      </c>
      <c r="AU837" s="241" t="s">
        <v>86</v>
      </c>
      <c r="AV837" s="13" t="s">
        <v>86</v>
      </c>
      <c r="AW837" s="13" t="s">
        <v>39</v>
      </c>
      <c r="AX837" s="13" t="s">
        <v>84</v>
      </c>
      <c r="AY837" s="241" t="s">
        <v>166</v>
      </c>
    </row>
    <row r="838" s="2" customFormat="1">
      <c r="A838" s="41"/>
      <c r="B838" s="42"/>
      <c r="C838" s="217" t="s">
        <v>1410</v>
      </c>
      <c r="D838" s="217" t="s">
        <v>168</v>
      </c>
      <c r="E838" s="218" t="s">
        <v>1411</v>
      </c>
      <c r="F838" s="219" t="s">
        <v>1412</v>
      </c>
      <c r="G838" s="220" t="s">
        <v>171</v>
      </c>
      <c r="H838" s="221">
        <v>200</v>
      </c>
      <c r="I838" s="222"/>
      <c r="J838" s="223">
        <f>ROUND(I838*H838,2)</f>
        <v>0</v>
      </c>
      <c r="K838" s="219" t="s">
        <v>172</v>
      </c>
      <c r="L838" s="47"/>
      <c r="M838" s="224" t="s">
        <v>32</v>
      </c>
      <c r="N838" s="225" t="s">
        <v>48</v>
      </c>
      <c r="O838" s="87"/>
      <c r="P838" s="226">
        <f>O838*H838</f>
        <v>0</v>
      </c>
      <c r="Q838" s="226">
        <v>0.010109999999999999</v>
      </c>
      <c r="R838" s="226">
        <f>Q838*H838</f>
        <v>2.0219999999999998</v>
      </c>
      <c r="S838" s="226">
        <v>0</v>
      </c>
      <c r="T838" s="227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28" t="s">
        <v>245</v>
      </c>
      <c r="AT838" s="228" t="s">
        <v>168</v>
      </c>
      <c r="AU838" s="228" t="s">
        <v>86</v>
      </c>
      <c r="AY838" s="19" t="s">
        <v>166</v>
      </c>
      <c r="BE838" s="229">
        <f>IF(N838="základní",J838,0)</f>
        <v>0</v>
      </c>
      <c r="BF838" s="229">
        <f>IF(N838="snížená",J838,0)</f>
        <v>0</v>
      </c>
      <c r="BG838" s="229">
        <f>IF(N838="zákl. přenesená",J838,0)</f>
        <v>0</v>
      </c>
      <c r="BH838" s="229">
        <f>IF(N838="sníž. přenesená",J838,0)</f>
        <v>0</v>
      </c>
      <c r="BI838" s="229">
        <f>IF(N838="nulová",J838,0)</f>
        <v>0</v>
      </c>
      <c r="BJ838" s="19" t="s">
        <v>84</v>
      </c>
      <c r="BK838" s="229">
        <f>ROUND(I838*H838,2)</f>
        <v>0</v>
      </c>
      <c r="BL838" s="19" t="s">
        <v>245</v>
      </c>
      <c r="BM838" s="228" t="s">
        <v>1413</v>
      </c>
    </row>
    <row r="839" s="15" customFormat="1">
      <c r="A839" s="15"/>
      <c r="B839" s="253"/>
      <c r="C839" s="254"/>
      <c r="D839" s="232" t="s">
        <v>175</v>
      </c>
      <c r="E839" s="255" t="s">
        <v>32</v>
      </c>
      <c r="F839" s="256" t="s">
        <v>340</v>
      </c>
      <c r="G839" s="254"/>
      <c r="H839" s="255" t="s">
        <v>32</v>
      </c>
      <c r="I839" s="257"/>
      <c r="J839" s="254"/>
      <c r="K839" s="254"/>
      <c r="L839" s="258"/>
      <c r="M839" s="259"/>
      <c r="N839" s="260"/>
      <c r="O839" s="260"/>
      <c r="P839" s="260"/>
      <c r="Q839" s="260"/>
      <c r="R839" s="260"/>
      <c r="S839" s="260"/>
      <c r="T839" s="26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2" t="s">
        <v>175</v>
      </c>
      <c r="AU839" s="262" t="s">
        <v>86</v>
      </c>
      <c r="AV839" s="15" t="s">
        <v>84</v>
      </c>
      <c r="AW839" s="15" t="s">
        <v>39</v>
      </c>
      <c r="AX839" s="15" t="s">
        <v>77</v>
      </c>
      <c r="AY839" s="262" t="s">
        <v>166</v>
      </c>
    </row>
    <row r="840" s="13" customFormat="1">
      <c r="A840" s="13"/>
      <c r="B840" s="230"/>
      <c r="C840" s="231"/>
      <c r="D840" s="232" t="s">
        <v>175</v>
      </c>
      <c r="E840" s="233" t="s">
        <v>32</v>
      </c>
      <c r="F840" s="234" t="s">
        <v>341</v>
      </c>
      <c r="G840" s="231"/>
      <c r="H840" s="235">
        <v>200</v>
      </c>
      <c r="I840" s="236"/>
      <c r="J840" s="231"/>
      <c r="K840" s="231"/>
      <c r="L840" s="237"/>
      <c r="M840" s="238"/>
      <c r="N840" s="239"/>
      <c r="O840" s="239"/>
      <c r="P840" s="239"/>
      <c r="Q840" s="239"/>
      <c r="R840" s="239"/>
      <c r="S840" s="239"/>
      <c r="T840" s="240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1" t="s">
        <v>175</v>
      </c>
      <c r="AU840" s="241" t="s">
        <v>86</v>
      </c>
      <c r="AV840" s="13" t="s">
        <v>86</v>
      </c>
      <c r="AW840" s="13" t="s">
        <v>39</v>
      </c>
      <c r="AX840" s="13" t="s">
        <v>84</v>
      </c>
      <c r="AY840" s="241" t="s">
        <v>166</v>
      </c>
    </row>
    <row r="841" s="2" customFormat="1" ht="16.5" customHeight="1">
      <c r="A841" s="41"/>
      <c r="B841" s="42"/>
      <c r="C841" s="263" t="s">
        <v>1414</v>
      </c>
      <c r="D841" s="263" t="s">
        <v>267</v>
      </c>
      <c r="E841" s="264" t="s">
        <v>1415</v>
      </c>
      <c r="F841" s="265" t="s">
        <v>1416</v>
      </c>
      <c r="G841" s="266" t="s">
        <v>171</v>
      </c>
      <c r="H841" s="267">
        <v>200</v>
      </c>
      <c r="I841" s="268"/>
      <c r="J841" s="269">
        <f>ROUND(I841*H841,2)</f>
        <v>0</v>
      </c>
      <c r="K841" s="265" t="s">
        <v>172</v>
      </c>
      <c r="L841" s="270"/>
      <c r="M841" s="271" t="s">
        <v>32</v>
      </c>
      <c r="N841" s="272" t="s">
        <v>48</v>
      </c>
      <c r="O841" s="87"/>
      <c r="P841" s="226">
        <f>O841*H841</f>
        <v>0</v>
      </c>
      <c r="Q841" s="226">
        <v>0.01023</v>
      </c>
      <c r="R841" s="226">
        <f>Q841*H841</f>
        <v>2.0459999999999998</v>
      </c>
      <c r="S841" s="226">
        <v>0</v>
      </c>
      <c r="T841" s="227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28" t="s">
        <v>332</v>
      </c>
      <c r="AT841" s="228" t="s">
        <v>267</v>
      </c>
      <c r="AU841" s="228" t="s">
        <v>86</v>
      </c>
      <c r="AY841" s="19" t="s">
        <v>166</v>
      </c>
      <c r="BE841" s="229">
        <f>IF(N841="základní",J841,0)</f>
        <v>0</v>
      </c>
      <c r="BF841" s="229">
        <f>IF(N841="snížená",J841,0)</f>
        <v>0</v>
      </c>
      <c r="BG841" s="229">
        <f>IF(N841="zákl. přenesená",J841,0)</f>
        <v>0</v>
      </c>
      <c r="BH841" s="229">
        <f>IF(N841="sníž. přenesená",J841,0)</f>
        <v>0</v>
      </c>
      <c r="BI841" s="229">
        <f>IF(N841="nulová",J841,0)</f>
        <v>0</v>
      </c>
      <c r="BJ841" s="19" t="s">
        <v>84</v>
      </c>
      <c r="BK841" s="229">
        <f>ROUND(I841*H841,2)</f>
        <v>0</v>
      </c>
      <c r="BL841" s="19" t="s">
        <v>245</v>
      </c>
      <c r="BM841" s="228" t="s">
        <v>1417</v>
      </c>
    </row>
    <row r="842" s="15" customFormat="1">
      <c r="A842" s="15"/>
      <c r="B842" s="253"/>
      <c r="C842" s="254"/>
      <c r="D842" s="232" t="s">
        <v>175</v>
      </c>
      <c r="E842" s="255" t="s">
        <v>32</v>
      </c>
      <c r="F842" s="256" t="s">
        <v>340</v>
      </c>
      <c r="G842" s="254"/>
      <c r="H842" s="255" t="s">
        <v>32</v>
      </c>
      <c r="I842" s="257"/>
      <c r="J842" s="254"/>
      <c r="K842" s="254"/>
      <c r="L842" s="258"/>
      <c r="M842" s="259"/>
      <c r="N842" s="260"/>
      <c r="O842" s="260"/>
      <c r="P842" s="260"/>
      <c r="Q842" s="260"/>
      <c r="R842" s="260"/>
      <c r="S842" s="260"/>
      <c r="T842" s="261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62" t="s">
        <v>175</v>
      </c>
      <c r="AU842" s="262" t="s">
        <v>86</v>
      </c>
      <c r="AV842" s="15" t="s">
        <v>84</v>
      </c>
      <c r="AW842" s="15" t="s">
        <v>39</v>
      </c>
      <c r="AX842" s="15" t="s">
        <v>77</v>
      </c>
      <c r="AY842" s="262" t="s">
        <v>166</v>
      </c>
    </row>
    <row r="843" s="13" customFormat="1">
      <c r="A843" s="13"/>
      <c r="B843" s="230"/>
      <c r="C843" s="231"/>
      <c r="D843" s="232" t="s">
        <v>175</v>
      </c>
      <c r="E843" s="233" t="s">
        <v>32</v>
      </c>
      <c r="F843" s="234" t="s">
        <v>341</v>
      </c>
      <c r="G843" s="231"/>
      <c r="H843" s="235">
        <v>200</v>
      </c>
      <c r="I843" s="236"/>
      <c r="J843" s="231"/>
      <c r="K843" s="231"/>
      <c r="L843" s="237"/>
      <c r="M843" s="238"/>
      <c r="N843" s="239"/>
      <c r="O843" s="239"/>
      <c r="P843" s="239"/>
      <c r="Q843" s="239"/>
      <c r="R843" s="239"/>
      <c r="S843" s="239"/>
      <c r="T843" s="240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1" t="s">
        <v>175</v>
      </c>
      <c r="AU843" s="241" t="s">
        <v>86</v>
      </c>
      <c r="AV843" s="13" t="s">
        <v>86</v>
      </c>
      <c r="AW843" s="13" t="s">
        <v>39</v>
      </c>
      <c r="AX843" s="13" t="s">
        <v>84</v>
      </c>
      <c r="AY843" s="241" t="s">
        <v>166</v>
      </c>
    </row>
    <row r="844" s="2" customFormat="1">
      <c r="A844" s="41"/>
      <c r="B844" s="42"/>
      <c r="C844" s="217" t="s">
        <v>1418</v>
      </c>
      <c r="D844" s="217" t="s">
        <v>168</v>
      </c>
      <c r="E844" s="218" t="s">
        <v>1419</v>
      </c>
      <c r="F844" s="219" t="s">
        <v>1420</v>
      </c>
      <c r="G844" s="220" t="s">
        <v>274</v>
      </c>
      <c r="H844" s="221">
        <v>4.0679999999999996</v>
      </c>
      <c r="I844" s="222"/>
      <c r="J844" s="223">
        <f>ROUND(I844*H844,2)</f>
        <v>0</v>
      </c>
      <c r="K844" s="219" t="s">
        <v>172</v>
      </c>
      <c r="L844" s="47"/>
      <c r="M844" s="224" t="s">
        <v>32</v>
      </c>
      <c r="N844" s="225" t="s">
        <v>48</v>
      </c>
      <c r="O844" s="87"/>
      <c r="P844" s="226">
        <f>O844*H844</f>
        <v>0</v>
      </c>
      <c r="Q844" s="226">
        <v>0</v>
      </c>
      <c r="R844" s="226">
        <f>Q844*H844</f>
        <v>0</v>
      </c>
      <c r="S844" s="226">
        <v>0</v>
      </c>
      <c r="T844" s="227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8" t="s">
        <v>245</v>
      </c>
      <c r="AT844" s="228" t="s">
        <v>168</v>
      </c>
      <c r="AU844" s="228" t="s">
        <v>86</v>
      </c>
      <c r="AY844" s="19" t="s">
        <v>166</v>
      </c>
      <c r="BE844" s="229">
        <f>IF(N844="základní",J844,0)</f>
        <v>0</v>
      </c>
      <c r="BF844" s="229">
        <f>IF(N844="snížená",J844,0)</f>
        <v>0</v>
      </c>
      <c r="BG844" s="229">
        <f>IF(N844="zákl. přenesená",J844,0)</f>
        <v>0</v>
      </c>
      <c r="BH844" s="229">
        <f>IF(N844="sníž. přenesená",J844,0)</f>
        <v>0</v>
      </c>
      <c r="BI844" s="229">
        <f>IF(N844="nulová",J844,0)</f>
        <v>0</v>
      </c>
      <c r="BJ844" s="19" t="s">
        <v>84</v>
      </c>
      <c r="BK844" s="229">
        <f>ROUND(I844*H844,2)</f>
        <v>0</v>
      </c>
      <c r="BL844" s="19" t="s">
        <v>245</v>
      </c>
      <c r="BM844" s="228" t="s">
        <v>1421</v>
      </c>
    </row>
    <row r="845" s="12" customFormat="1" ht="22.8" customHeight="1">
      <c r="A845" s="12"/>
      <c r="B845" s="201"/>
      <c r="C845" s="202"/>
      <c r="D845" s="203" t="s">
        <v>76</v>
      </c>
      <c r="E845" s="215" t="s">
        <v>1422</v>
      </c>
      <c r="F845" s="215" t="s">
        <v>1423</v>
      </c>
      <c r="G845" s="202"/>
      <c r="H845" s="202"/>
      <c r="I845" s="205"/>
      <c r="J845" s="216">
        <f>BK845</f>
        <v>0</v>
      </c>
      <c r="K845" s="202"/>
      <c r="L845" s="207"/>
      <c r="M845" s="208"/>
      <c r="N845" s="209"/>
      <c r="O845" s="209"/>
      <c r="P845" s="210">
        <f>SUM(P846:P858)</f>
        <v>0</v>
      </c>
      <c r="Q845" s="209"/>
      <c r="R845" s="210">
        <f>SUM(R846:R858)</f>
        <v>0.30755999999999994</v>
      </c>
      <c r="S845" s="209"/>
      <c r="T845" s="211">
        <f>SUM(T846:T858)</f>
        <v>2.5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212" t="s">
        <v>86</v>
      </c>
      <c r="AT845" s="213" t="s">
        <v>76</v>
      </c>
      <c r="AU845" s="213" t="s">
        <v>84</v>
      </c>
      <c r="AY845" s="212" t="s">
        <v>166</v>
      </c>
      <c r="BK845" s="214">
        <f>SUM(BK846:BK858)</f>
        <v>0</v>
      </c>
    </row>
    <row r="846" s="2" customFormat="1" ht="16.5" customHeight="1">
      <c r="A846" s="41"/>
      <c r="B846" s="42"/>
      <c r="C846" s="217" t="s">
        <v>1424</v>
      </c>
      <c r="D846" s="217" t="s">
        <v>168</v>
      </c>
      <c r="E846" s="218" t="s">
        <v>1425</v>
      </c>
      <c r="F846" s="219" t="s">
        <v>1426</v>
      </c>
      <c r="G846" s="220" t="s">
        <v>171</v>
      </c>
      <c r="H846" s="221">
        <v>200</v>
      </c>
      <c r="I846" s="222"/>
      <c r="J846" s="223">
        <f>ROUND(I846*H846,2)</f>
        <v>0</v>
      </c>
      <c r="K846" s="219" t="s">
        <v>172</v>
      </c>
      <c r="L846" s="47"/>
      <c r="M846" s="224" t="s">
        <v>32</v>
      </c>
      <c r="N846" s="225" t="s">
        <v>48</v>
      </c>
      <c r="O846" s="87"/>
      <c r="P846" s="226">
        <f>O846*H846</f>
        <v>0</v>
      </c>
      <c r="Q846" s="226">
        <v>0</v>
      </c>
      <c r="R846" s="226">
        <f>Q846*H846</f>
        <v>0</v>
      </c>
      <c r="S846" s="226">
        <v>0.0025000000000000001</v>
      </c>
      <c r="T846" s="227">
        <f>S846*H846</f>
        <v>0.5</v>
      </c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R846" s="228" t="s">
        <v>245</v>
      </c>
      <c r="AT846" s="228" t="s">
        <v>168</v>
      </c>
      <c r="AU846" s="228" t="s">
        <v>86</v>
      </c>
      <c r="AY846" s="19" t="s">
        <v>166</v>
      </c>
      <c r="BE846" s="229">
        <f>IF(N846="základní",J846,0)</f>
        <v>0</v>
      </c>
      <c r="BF846" s="229">
        <f>IF(N846="snížená",J846,0)</f>
        <v>0</v>
      </c>
      <c r="BG846" s="229">
        <f>IF(N846="zákl. přenesená",J846,0)</f>
        <v>0</v>
      </c>
      <c r="BH846" s="229">
        <f>IF(N846="sníž. přenesená",J846,0)</f>
        <v>0</v>
      </c>
      <c r="BI846" s="229">
        <f>IF(N846="nulová",J846,0)</f>
        <v>0</v>
      </c>
      <c r="BJ846" s="19" t="s">
        <v>84</v>
      </c>
      <c r="BK846" s="229">
        <f>ROUND(I846*H846,2)</f>
        <v>0</v>
      </c>
      <c r="BL846" s="19" t="s">
        <v>245</v>
      </c>
      <c r="BM846" s="228" t="s">
        <v>1427</v>
      </c>
    </row>
    <row r="847" s="15" customFormat="1">
      <c r="A847" s="15"/>
      <c r="B847" s="253"/>
      <c r="C847" s="254"/>
      <c r="D847" s="232" t="s">
        <v>175</v>
      </c>
      <c r="E847" s="255" t="s">
        <v>32</v>
      </c>
      <c r="F847" s="256" t="s">
        <v>340</v>
      </c>
      <c r="G847" s="254"/>
      <c r="H847" s="255" t="s">
        <v>32</v>
      </c>
      <c r="I847" s="257"/>
      <c r="J847" s="254"/>
      <c r="K847" s="254"/>
      <c r="L847" s="258"/>
      <c r="M847" s="259"/>
      <c r="N847" s="260"/>
      <c r="O847" s="260"/>
      <c r="P847" s="260"/>
      <c r="Q847" s="260"/>
      <c r="R847" s="260"/>
      <c r="S847" s="260"/>
      <c r="T847" s="261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62" t="s">
        <v>175</v>
      </c>
      <c r="AU847" s="262" t="s">
        <v>86</v>
      </c>
      <c r="AV847" s="15" t="s">
        <v>84</v>
      </c>
      <c r="AW847" s="15" t="s">
        <v>39</v>
      </c>
      <c r="AX847" s="15" t="s">
        <v>77</v>
      </c>
      <c r="AY847" s="262" t="s">
        <v>166</v>
      </c>
    </row>
    <row r="848" s="13" customFormat="1">
      <c r="A848" s="13"/>
      <c r="B848" s="230"/>
      <c r="C848" s="231"/>
      <c r="D848" s="232" t="s">
        <v>175</v>
      </c>
      <c r="E848" s="233" t="s">
        <v>32</v>
      </c>
      <c r="F848" s="234" t="s">
        <v>1428</v>
      </c>
      <c r="G848" s="231"/>
      <c r="H848" s="235">
        <v>200</v>
      </c>
      <c r="I848" s="236"/>
      <c r="J848" s="231"/>
      <c r="K848" s="231"/>
      <c r="L848" s="237"/>
      <c r="M848" s="238"/>
      <c r="N848" s="239"/>
      <c r="O848" s="239"/>
      <c r="P848" s="239"/>
      <c r="Q848" s="239"/>
      <c r="R848" s="239"/>
      <c r="S848" s="239"/>
      <c r="T848" s="24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1" t="s">
        <v>175</v>
      </c>
      <c r="AU848" s="241" t="s">
        <v>86</v>
      </c>
      <c r="AV848" s="13" t="s">
        <v>86</v>
      </c>
      <c r="AW848" s="13" t="s">
        <v>39</v>
      </c>
      <c r="AX848" s="13" t="s">
        <v>84</v>
      </c>
      <c r="AY848" s="241" t="s">
        <v>166</v>
      </c>
    </row>
    <row r="849" s="2" customFormat="1">
      <c r="A849" s="41"/>
      <c r="B849" s="42"/>
      <c r="C849" s="217" t="s">
        <v>1429</v>
      </c>
      <c r="D849" s="217" t="s">
        <v>168</v>
      </c>
      <c r="E849" s="218" t="s">
        <v>1430</v>
      </c>
      <c r="F849" s="219" t="s">
        <v>1431</v>
      </c>
      <c r="G849" s="220" t="s">
        <v>205</v>
      </c>
      <c r="H849" s="221">
        <v>200</v>
      </c>
      <c r="I849" s="222"/>
      <c r="J849" s="223">
        <f>ROUND(I849*H849,2)</f>
        <v>0</v>
      </c>
      <c r="K849" s="219" t="s">
        <v>172</v>
      </c>
      <c r="L849" s="47"/>
      <c r="M849" s="224" t="s">
        <v>32</v>
      </c>
      <c r="N849" s="225" t="s">
        <v>48</v>
      </c>
      <c r="O849" s="87"/>
      <c r="P849" s="226">
        <f>O849*H849</f>
        <v>0</v>
      </c>
      <c r="Q849" s="226">
        <v>0.00139</v>
      </c>
      <c r="R849" s="226">
        <f>Q849*H849</f>
        <v>0.27799999999999997</v>
      </c>
      <c r="S849" s="226">
        <v>0.01</v>
      </c>
      <c r="T849" s="227">
        <f>S849*H849</f>
        <v>2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8" t="s">
        <v>245</v>
      </c>
      <c r="AT849" s="228" t="s">
        <v>168</v>
      </c>
      <c r="AU849" s="228" t="s">
        <v>86</v>
      </c>
      <c r="AY849" s="19" t="s">
        <v>166</v>
      </c>
      <c r="BE849" s="229">
        <f>IF(N849="základní",J849,0)</f>
        <v>0</v>
      </c>
      <c r="BF849" s="229">
        <f>IF(N849="snížená",J849,0)</f>
        <v>0</v>
      </c>
      <c r="BG849" s="229">
        <f>IF(N849="zákl. přenesená",J849,0)</f>
        <v>0</v>
      </c>
      <c r="BH849" s="229">
        <f>IF(N849="sníž. přenesená",J849,0)</f>
        <v>0</v>
      </c>
      <c r="BI849" s="229">
        <f>IF(N849="nulová",J849,0)</f>
        <v>0</v>
      </c>
      <c r="BJ849" s="19" t="s">
        <v>84</v>
      </c>
      <c r="BK849" s="229">
        <f>ROUND(I849*H849,2)</f>
        <v>0</v>
      </c>
      <c r="BL849" s="19" t="s">
        <v>245</v>
      </c>
      <c r="BM849" s="228" t="s">
        <v>1432</v>
      </c>
    </row>
    <row r="850" s="15" customFormat="1">
      <c r="A850" s="15"/>
      <c r="B850" s="253"/>
      <c r="C850" s="254"/>
      <c r="D850" s="232" t="s">
        <v>175</v>
      </c>
      <c r="E850" s="255" t="s">
        <v>32</v>
      </c>
      <c r="F850" s="256" t="s">
        <v>340</v>
      </c>
      <c r="G850" s="254"/>
      <c r="H850" s="255" t="s">
        <v>32</v>
      </c>
      <c r="I850" s="257"/>
      <c r="J850" s="254"/>
      <c r="K850" s="254"/>
      <c r="L850" s="258"/>
      <c r="M850" s="259"/>
      <c r="N850" s="260"/>
      <c r="O850" s="260"/>
      <c r="P850" s="260"/>
      <c r="Q850" s="260"/>
      <c r="R850" s="260"/>
      <c r="S850" s="260"/>
      <c r="T850" s="261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62" t="s">
        <v>175</v>
      </c>
      <c r="AU850" s="262" t="s">
        <v>86</v>
      </c>
      <c r="AV850" s="15" t="s">
        <v>84</v>
      </c>
      <c r="AW850" s="15" t="s">
        <v>39</v>
      </c>
      <c r="AX850" s="15" t="s">
        <v>77</v>
      </c>
      <c r="AY850" s="262" t="s">
        <v>166</v>
      </c>
    </row>
    <row r="851" s="13" customFormat="1">
      <c r="A851" s="13"/>
      <c r="B851" s="230"/>
      <c r="C851" s="231"/>
      <c r="D851" s="232" t="s">
        <v>175</v>
      </c>
      <c r="E851" s="233" t="s">
        <v>32</v>
      </c>
      <c r="F851" s="234" t="s">
        <v>1428</v>
      </c>
      <c r="G851" s="231"/>
      <c r="H851" s="235">
        <v>200</v>
      </c>
      <c r="I851" s="236"/>
      <c r="J851" s="231"/>
      <c r="K851" s="231"/>
      <c r="L851" s="237"/>
      <c r="M851" s="238"/>
      <c r="N851" s="239"/>
      <c r="O851" s="239"/>
      <c r="P851" s="239"/>
      <c r="Q851" s="239"/>
      <c r="R851" s="239"/>
      <c r="S851" s="239"/>
      <c r="T851" s="240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1" t="s">
        <v>175</v>
      </c>
      <c r="AU851" s="241" t="s">
        <v>86</v>
      </c>
      <c r="AV851" s="13" t="s">
        <v>86</v>
      </c>
      <c r="AW851" s="13" t="s">
        <v>39</v>
      </c>
      <c r="AX851" s="13" t="s">
        <v>84</v>
      </c>
      <c r="AY851" s="241" t="s">
        <v>166</v>
      </c>
    </row>
    <row r="852" s="2" customFormat="1" ht="16.5" customHeight="1">
      <c r="A852" s="41"/>
      <c r="B852" s="42"/>
      <c r="C852" s="217" t="s">
        <v>1433</v>
      </c>
      <c r="D852" s="217" t="s">
        <v>168</v>
      </c>
      <c r="E852" s="218" t="s">
        <v>1434</v>
      </c>
      <c r="F852" s="219" t="s">
        <v>1435</v>
      </c>
      <c r="G852" s="220" t="s">
        <v>171</v>
      </c>
      <c r="H852" s="221">
        <v>200</v>
      </c>
      <c r="I852" s="222"/>
      <c r="J852" s="223">
        <f>ROUND(I852*H852,2)</f>
        <v>0</v>
      </c>
      <c r="K852" s="219" t="s">
        <v>172</v>
      </c>
      <c r="L852" s="47"/>
      <c r="M852" s="224" t="s">
        <v>32</v>
      </c>
      <c r="N852" s="225" t="s">
        <v>48</v>
      </c>
      <c r="O852" s="87"/>
      <c r="P852" s="226">
        <f>O852*H852</f>
        <v>0</v>
      </c>
      <c r="Q852" s="226">
        <v>0</v>
      </c>
      <c r="R852" s="226">
        <f>Q852*H852</f>
        <v>0</v>
      </c>
      <c r="S852" s="226">
        <v>0</v>
      </c>
      <c r="T852" s="227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8" t="s">
        <v>245</v>
      </c>
      <c r="AT852" s="228" t="s">
        <v>168</v>
      </c>
      <c r="AU852" s="228" t="s">
        <v>86</v>
      </c>
      <c r="AY852" s="19" t="s">
        <v>166</v>
      </c>
      <c r="BE852" s="229">
        <f>IF(N852="základní",J852,0)</f>
        <v>0</v>
      </c>
      <c r="BF852" s="229">
        <f>IF(N852="snížená",J852,0)</f>
        <v>0</v>
      </c>
      <c r="BG852" s="229">
        <f>IF(N852="zákl. přenesená",J852,0)</f>
        <v>0</v>
      </c>
      <c r="BH852" s="229">
        <f>IF(N852="sníž. přenesená",J852,0)</f>
        <v>0</v>
      </c>
      <c r="BI852" s="229">
        <f>IF(N852="nulová",J852,0)</f>
        <v>0</v>
      </c>
      <c r="BJ852" s="19" t="s">
        <v>84</v>
      </c>
      <c r="BK852" s="229">
        <f>ROUND(I852*H852,2)</f>
        <v>0</v>
      </c>
      <c r="BL852" s="19" t="s">
        <v>245</v>
      </c>
      <c r="BM852" s="228" t="s">
        <v>1436</v>
      </c>
    </row>
    <row r="853" s="2" customFormat="1" ht="16.5" customHeight="1">
      <c r="A853" s="41"/>
      <c r="B853" s="42"/>
      <c r="C853" s="217" t="s">
        <v>1437</v>
      </c>
      <c r="D853" s="217" t="s">
        <v>168</v>
      </c>
      <c r="E853" s="218" t="s">
        <v>1438</v>
      </c>
      <c r="F853" s="219" t="s">
        <v>1439</v>
      </c>
      <c r="G853" s="220" t="s">
        <v>182</v>
      </c>
      <c r="H853" s="221">
        <v>100</v>
      </c>
      <c r="I853" s="222"/>
      <c r="J853" s="223">
        <f>ROUND(I853*H853,2)</f>
        <v>0</v>
      </c>
      <c r="K853" s="219" t="s">
        <v>172</v>
      </c>
      <c r="L853" s="47"/>
      <c r="M853" s="224" t="s">
        <v>32</v>
      </c>
      <c r="N853" s="225" t="s">
        <v>48</v>
      </c>
      <c r="O853" s="87"/>
      <c r="P853" s="226">
        <f>O853*H853</f>
        <v>0</v>
      </c>
      <c r="Q853" s="226">
        <v>1.0000000000000001E-05</v>
      </c>
      <c r="R853" s="226">
        <f>Q853*H853</f>
        <v>0.001</v>
      </c>
      <c r="S853" s="226">
        <v>0</v>
      </c>
      <c r="T853" s="227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28" t="s">
        <v>245</v>
      </c>
      <c r="AT853" s="228" t="s">
        <v>168</v>
      </c>
      <c r="AU853" s="228" t="s">
        <v>86</v>
      </c>
      <c r="AY853" s="19" t="s">
        <v>166</v>
      </c>
      <c r="BE853" s="229">
        <f>IF(N853="základní",J853,0)</f>
        <v>0</v>
      </c>
      <c r="BF853" s="229">
        <f>IF(N853="snížená",J853,0)</f>
        <v>0</v>
      </c>
      <c r="BG853" s="229">
        <f>IF(N853="zákl. přenesená",J853,0)</f>
        <v>0</v>
      </c>
      <c r="BH853" s="229">
        <f>IF(N853="sníž. přenesená",J853,0)</f>
        <v>0</v>
      </c>
      <c r="BI853" s="229">
        <f>IF(N853="nulová",J853,0)</f>
        <v>0</v>
      </c>
      <c r="BJ853" s="19" t="s">
        <v>84</v>
      </c>
      <c r="BK853" s="229">
        <f>ROUND(I853*H853,2)</f>
        <v>0</v>
      </c>
      <c r="BL853" s="19" t="s">
        <v>245</v>
      </c>
      <c r="BM853" s="228" t="s">
        <v>1440</v>
      </c>
    </row>
    <row r="854" s="15" customFormat="1">
      <c r="A854" s="15"/>
      <c r="B854" s="253"/>
      <c r="C854" s="254"/>
      <c r="D854" s="232" t="s">
        <v>175</v>
      </c>
      <c r="E854" s="255" t="s">
        <v>32</v>
      </c>
      <c r="F854" s="256" t="s">
        <v>340</v>
      </c>
      <c r="G854" s="254"/>
      <c r="H854" s="255" t="s">
        <v>32</v>
      </c>
      <c r="I854" s="257"/>
      <c r="J854" s="254"/>
      <c r="K854" s="254"/>
      <c r="L854" s="258"/>
      <c r="M854" s="259"/>
      <c r="N854" s="260"/>
      <c r="O854" s="260"/>
      <c r="P854" s="260"/>
      <c r="Q854" s="260"/>
      <c r="R854" s="260"/>
      <c r="S854" s="260"/>
      <c r="T854" s="261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62" t="s">
        <v>175</v>
      </c>
      <c r="AU854" s="262" t="s">
        <v>86</v>
      </c>
      <c r="AV854" s="15" t="s">
        <v>84</v>
      </c>
      <c r="AW854" s="15" t="s">
        <v>39</v>
      </c>
      <c r="AX854" s="15" t="s">
        <v>77</v>
      </c>
      <c r="AY854" s="262" t="s">
        <v>166</v>
      </c>
    </row>
    <row r="855" s="13" customFormat="1">
      <c r="A855" s="13"/>
      <c r="B855" s="230"/>
      <c r="C855" s="231"/>
      <c r="D855" s="232" t="s">
        <v>175</v>
      </c>
      <c r="E855" s="233" t="s">
        <v>32</v>
      </c>
      <c r="F855" s="234" t="s">
        <v>1441</v>
      </c>
      <c r="G855" s="231"/>
      <c r="H855" s="235">
        <v>100</v>
      </c>
      <c r="I855" s="236"/>
      <c r="J855" s="231"/>
      <c r="K855" s="231"/>
      <c r="L855" s="237"/>
      <c r="M855" s="238"/>
      <c r="N855" s="239"/>
      <c r="O855" s="239"/>
      <c r="P855" s="239"/>
      <c r="Q855" s="239"/>
      <c r="R855" s="239"/>
      <c r="S855" s="239"/>
      <c r="T855" s="240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1" t="s">
        <v>175</v>
      </c>
      <c r="AU855" s="241" t="s">
        <v>86</v>
      </c>
      <c r="AV855" s="13" t="s">
        <v>86</v>
      </c>
      <c r="AW855" s="13" t="s">
        <v>39</v>
      </c>
      <c r="AX855" s="13" t="s">
        <v>84</v>
      </c>
      <c r="AY855" s="241" t="s">
        <v>166</v>
      </c>
    </row>
    <row r="856" s="2" customFormat="1" ht="16.5" customHeight="1">
      <c r="A856" s="41"/>
      <c r="B856" s="42"/>
      <c r="C856" s="263" t="s">
        <v>1442</v>
      </c>
      <c r="D856" s="263" t="s">
        <v>267</v>
      </c>
      <c r="E856" s="264" t="s">
        <v>1443</v>
      </c>
      <c r="F856" s="265" t="s">
        <v>1444</v>
      </c>
      <c r="G856" s="266" t="s">
        <v>182</v>
      </c>
      <c r="H856" s="267">
        <v>102</v>
      </c>
      <c r="I856" s="268"/>
      <c r="J856" s="269">
        <f>ROUND(I856*H856,2)</f>
        <v>0</v>
      </c>
      <c r="K856" s="265" t="s">
        <v>172</v>
      </c>
      <c r="L856" s="270"/>
      <c r="M856" s="271" t="s">
        <v>32</v>
      </c>
      <c r="N856" s="272" t="s">
        <v>48</v>
      </c>
      <c r="O856" s="87"/>
      <c r="P856" s="226">
        <f>O856*H856</f>
        <v>0</v>
      </c>
      <c r="Q856" s="226">
        <v>0.00027999999999999998</v>
      </c>
      <c r="R856" s="226">
        <f>Q856*H856</f>
        <v>0.028559999999999999</v>
      </c>
      <c r="S856" s="226">
        <v>0</v>
      </c>
      <c r="T856" s="227">
        <f>S856*H856</f>
        <v>0</v>
      </c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R856" s="228" t="s">
        <v>332</v>
      </c>
      <c r="AT856" s="228" t="s">
        <v>267</v>
      </c>
      <c r="AU856" s="228" t="s">
        <v>86</v>
      </c>
      <c r="AY856" s="19" t="s">
        <v>166</v>
      </c>
      <c r="BE856" s="229">
        <f>IF(N856="základní",J856,0)</f>
        <v>0</v>
      </c>
      <c r="BF856" s="229">
        <f>IF(N856="snížená",J856,0)</f>
        <v>0</v>
      </c>
      <c r="BG856" s="229">
        <f>IF(N856="zákl. přenesená",J856,0)</f>
        <v>0</v>
      </c>
      <c r="BH856" s="229">
        <f>IF(N856="sníž. přenesená",J856,0)</f>
        <v>0</v>
      </c>
      <c r="BI856" s="229">
        <f>IF(N856="nulová",J856,0)</f>
        <v>0</v>
      </c>
      <c r="BJ856" s="19" t="s">
        <v>84</v>
      </c>
      <c r="BK856" s="229">
        <f>ROUND(I856*H856,2)</f>
        <v>0</v>
      </c>
      <c r="BL856" s="19" t="s">
        <v>245</v>
      </c>
      <c r="BM856" s="228" t="s">
        <v>1445</v>
      </c>
    </row>
    <row r="857" s="13" customFormat="1">
      <c r="A857" s="13"/>
      <c r="B857" s="230"/>
      <c r="C857" s="231"/>
      <c r="D857" s="232" t="s">
        <v>175</v>
      </c>
      <c r="E857" s="231"/>
      <c r="F857" s="234" t="s">
        <v>1446</v>
      </c>
      <c r="G857" s="231"/>
      <c r="H857" s="235">
        <v>102</v>
      </c>
      <c r="I857" s="236"/>
      <c r="J857" s="231"/>
      <c r="K857" s="231"/>
      <c r="L857" s="237"/>
      <c r="M857" s="238"/>
      <c r="N857" s="239"/>
      <c r="O857" s="239"/>
      <c r="P857" s="239"/>
      <c r="Q857" s="239"/>
      <c r="R857" s="239"/>
      <c r="S857" s="239"/>
      <c r="T857" s="240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1" t="s">
        <v>175</v>
      </c>
      <c r="AU857" s="241" t="s">
        <v>86</v>
      </c>
      <c r="AV857" s="13" t="s">
        <v>86</v>
      </c>
      <c r="AW857" s="13" t="s">
        <v>4</v>
      </c>
      <c r="AX857" s="13" t="s">
        <v>84</v>
      </c>
      <c r="AY857" s="241" t="s">
        <v>166</v>
      </c>
    </row>
    <row r="858" s="2" customFormat="1">
      <c r="A858" s="41"/>
      <c r="B858" s="42"/>
      <c r="C858" s="217" t="s">
        <v>1447</v>
      </c>
      <c r="D858" s="217" t="s">
        <v>168</v>
      </c>
      <c r="E858" s="218" t="s">
        <v>1448</v>
      </c>
      <c r="F858" s="219" t="s">
        <v>1449</v>
      </c>
      <c r="G858" s="220" t="s">
        <v>274</v>
      </c>
      <c r="H858" s="221">
        <v>0.308</v>
      </c>
      <c r="I858" s="222"/>
      <c r="J858" s="223">
        <f>ROUND(I858*H858,2)</f>
        <v>0</v>
      </c>
      <c r="K858" s="219" t="s">
        <v>172</v>
      </c>
      <c r="L858" s="47"/>
      <c r="M858" s="224" t="s">
        <v>32</v>
      </c>
      <c r="N858" s="225" t="s">
        <v>48</v>
      </c>
      <c r="O858" s="87"/>
      <c r="P858" s="226">
        <f>O858*H858</f>
        <v>0</v>
      </c>
      <c r="Q858" s="226">
        <v>0</v>
      </c>
      <c r="R858" s="226">
        <f>Q858*H858</f>
        <v>0</v>
      </c>
      <c r="S858" s="226">
        <v>0</v>
      </c>
      <c r="T858" s="227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28" t="s">
        <v>245</v>
      </c>
      <c r="AT858" s="228" t="s">
        <v>168</v>
      </c>
      <c r="AU858" s="228" t="s">
        <v>86</v>
      </c>
      <c r="AY858" s="19" t="s">
        <v>166</v>
      </c>
      <c r="BE858" s="229">
        <f>IF(N858="základní",J858,0)</f>
        <v>0</v>
      </c>
      <c r="BF858" s="229">
        <f>IF(N858="snížená",J858,0)</f>
        <v>0</v>
      </c>
      <c r="BG858" s="229">
        <f>IF(N858="zákl. přenesená",J858,0)</f>
        <v>0</v>
      </c>
      <c r="BH858" s="229">
        <f>IF(N858="sníž. přenesená",J858,0)</f>
        <v>0</v>
      </c>
      <c r="BI858" s="229">
        <f>IF(N858="nulová",J858,0)</f>
        <v>0</v>
      </c>
      <c r="BJ858" s="19" t="s">
        <v>84</v>
      </c>
      <c r="BK858" s="229">
        <f>ROUND(I858*H858,2)</f>
        <v>0</v>
      </c>
      <c r="BL858" s="19" t="s">
        <v>245</v>
      </c>
      <c r="BM858" s="228" t="s">
        <v>1450</v>
      </c>
    </row>
    <row r="859" s="12" customFormat="1" ht="22.8" customHeight="1">
      <c r="A859" s="12"/>
      <c r="B859" s="201"/>
      <c r="C859" s="202"/>
      <c r="D859" s="203" t="s">
        <v>76</v>
      </c>
      <c r="E859" s="215" t="s">
        <v>1451</v>
      </c>
      <c r="F859" s="215" t="s">
        <v>1452</v>
      </c>
      <c r="G859" s="202"/>
      <c r="H859" s="202"/>
      <c r="I859" s="205"/>
      <c r="J859" s="216">
        <f>BK859</f>
        <v>0</v>
      </c>
      <c r="K859" s="202"/>
      <c r="L859" s="207"/>
      <c r="M859" s="208"/>
      <c r="N859" s="209"/>
      <c r="O859" s="209"/>
      <c r="P859" s="210">
        <f>SUM(P860:P863)</f>
        <v>0</v>
      </c>
      <c r="Q859" s="209"/>
      <c r="R859" s="210">
        <f>SUM(R860:R863)</f>
        <v>1.3396502000000001</v>
      </c>
      <c r="S859" s="209"/>
      <c r="T859" s="211">
        <f>SUM(T860:T863)</f>
        <v>0</v>
      </c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R859" s="212" t="s">
        <v>86</v>
      </c>
      <c r="AT859" s="213" t="s">
        <v>76</v>
      </c>
      <c r="AU859" s="213" t="s">
        <v>84</v>
      </c>
      <c r="AY859" s="212" t="s">
        <v>166</v>
      </c>
      <c r="BK859" s="214">
        <f>SUM(BK860:BK863)</f>
        <v>0</v>
      </c>
    </row>
    <row r="860" s="2" customFormat="1" ht="16.5" customHeight="1">
      <c r="A860" s="41"/>
      <c r="B860" s="42"/>
      <c r="C860" s="217" t="s">
        <v>1453</v>
      </c>
      <c r="D860" s="217" t="s">
        <v>168</v>
      </c>
      <c r="E860" s="218" t="s">
        <v>1454</v>
      </c>
      <c r="F860" s="219" t="s">
        <v>1455</v>
      </c>
      <c r="G860" s="220" t="s">
        <v>171</v>
      </c>
      <c r="H860" s="221">
        <v>210</v>
      </c>
      <c r="I860" s="222"/>
      <c r="J860" s="223">
        <f>ROUND(I860*H860,2)</f>
        <v>0</v>
      </c>
      <c r="K860" s="219" t="s">
        <v>172</v>
      </c>
      <c r="L860" s="47"/>
      <c r="M860" s="224" t="s">
        <v>32</v>
      </c>
      <c r="N860" s="225" t="s">
        <v>48</v>
      </c>
      <c r="O860" s="87"/>
      <c r="P860" s="226">
        <f>O860*H860</f>
        <v>0</v>
      </c>
      <c r="Q860" s="226">
        <v>0.00013999999999999999</v>
      </c>
      <c r="R860" s="226">
        <f>Q860*H860</f>
        <v>0.029399999999999999</v>
      </c>
      <c r="S860" s="226">
        <v>0</v>
      </c>
      <c r="T860" s="227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28" t="s">
        <v>245</v>
      </c>
      <c r="AT860" s="228" t="s">
        <v>168</v>
      </c>
      <c r="AU860" s="228" t="s">
        <v>86</v>
      </c>
      <c r="AY860" s="19" t="s">
        <v>166</v>
      </c>
      <c r="BE860" s="229">
        <f>IF(N860="základní",J860,0)</f>
        <v>0</v>
      </c>
      <c r="BF860" s="229">
        <f>IF(N860="snížená",J860,0)</f>
        <v>0</v>
      </c>
      <c r="BG860" s="229">
        <f>IF(N860="zákl. přenesená",J860,0)</f>
        <v>0</v>
      </c>
      <c r="BH860" s="229">
        <f>IF(N860="sníž. přenesená",J860,0)</f>
        <v>0</v>
      </c>
      <c r="BI860" s="229">
        <f>IF(N860="nulová",J860,0)</f>
        <v>0</v>
      </c>
      <c r="BJ860" s="19" t="s">
        <v>84</v>
      </c>
      <c r="BK860" s="229">
        <f>ROUND(I860*H860,2)</f>
        <v>0</v>
      </c>
      <c r="BL860" s="19" t="s">
        <v>245</v>
      </c>
      <c r="BM860" s="228" t="s">
        <v>1456</v>
      </c>
    </row>
    <row r="861" s="13" customFormat="1">
      <c r="A861" s="13"/>
      <c r="B861" s="230"/>
      <c r="C861" s="231"/>
      <c r="D861" s="232" t="s">
        <v>175</v>
      </c>
      <c r="E861" s="233" t="s">
        <v>32</v>
      </c>
      <c r="F861" s="234" t="s">
        <v>1457</v>
      </c>
      <c r="G861" s="231"/>
      <c r="H861" s="235">
        <v>210</v>
      </c>
      <c r="I861" s="236"/>
      <c r="J861" s="231"/>
      <c r="K861" s="231"/>
      <c r="L861" s="237"/>
      <c r="M861" s="238"/>
      <c r="N861" s="239"/>
      <c r="O861" s="239"/>
      <c r="P861" s="239"/>
      <c r="Q861" s="239"/>
      <c r="R861" s="239"/>
      <c r="S861" s="239"/>
      <c r="T861" s="240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1" t="s">
        <v>175</v>
      </c>
      <c r="AU861" s="241" t="s">
        <v>86</v>
      </c>
      <c r="AV861" s="13" t="s">
        <v>86</v>
      </c>
      <c r="AW861" s="13" t="s">
        <v>39</v>
      </c>
      <c r="AX861" s="13" t="s">
        <v>84</v>
      </c>
      <c r="AY861" s="241" t="s">
        <v>166</v>
      </c>
    </row>
    <row r="862" s="2" customFormat="1" ht="16.5" customHeight="1">
      <c r="A862" s="41"/>
      <c r="B862" s="42"/>
      <c r="C862" s="217" t="s">
        <v>1458</v>
      </c>
      <c r="D862" s="217" t="s">
        <v>168</v>
      </c>
      <c r="E862" s="218" t="s">
        <v>1459</v>
      </c>
      <c r="F862" s="219" t="s">
        <v>1460</v>
      </c>
      <c r="G862" s="220" t="s">
        <v>171</v>
      </c>
      <c r="H862" s="221">
        <v>1336.99</v>
      </c>
      <c r="I862" s="222"/>
      <c r="J862" s="223">
        <f>ROUND(I862*H862,2)</f>
        <v>0</v>
      </c>
      <c r="K862" s="219" t="s">
        <v>172</v>
      </c>
      <c r="L862" s="47"/>
      <c r="M862" s="224" t="s">
        <v>32</v>
      </c>
      <c r="N862" s="225" t="s">
        <v>48</v>
      </c>
      <c r="O862" s="87"/>
      <c r="P862" s="226">
        <f>O862*H862</f>
        <v>0</v>
      </c>
      <c r="Q862" s="226">
        <v>0.00097999999999999997</v>
      </c>
      <c r="R862" s="226">
        <f>Q862*H862</f>
        <v>1.3102502</v>
      </c>
      <c r="S862" s="226">
        <v>0</v>
      </c>
      <c r="T862" s="227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28" t="s">
        <v>245</v>
      </c>
      <c r="AT862" s="228" t="s">
        <v>168</v>
      </c>
      <c r="AU862" s="228" t="s">
        <v>86</v>
      </c>
      <c r="AY862" s="19" t="s">
        <v>166</v>
      </c>
      <c r="BE862" s="229">
        <f>IF(N862="základní",J862,0)</f>
        <v>0</v>
      </c>
      <c r="BF862" s="229">
        <f>IF(N862="snížená",J862,0)</f>
        <v>0</v>
      </c>
      <c r="BG862" s="229">
        <f>IF(N862="zákl. přenesená",J862,0)</f>
        <v>0</v>
      </c>
      <c r="BH862" s="229">
        <f>IF(N862="sníž. přenesená",J862,0)</f>
        <v>0</v>
      </c>
      <c r="BI862" s="229">
        <f>IF(N862="nulová",J862,0)</f>
        <v>0</v>
      </c>
      <c r="BJ862" s="19" t="s">
        <v>84</v>
      </c>
      <c r="BK862" s="229">
        <f>ROUND(I862*H862,2)</f>
        <v>0</v>
      </c>
      <c r="BL862" s="19" t="s">
        <v>245</v>
      </c>
      <c r="BM862" s="228" t="s">
        <v>1461</v>
      </c>
    </row>
    <row r="863" s="2" customFormat="1">
      <c r="A863" s="41"/>
      <c r="B863" s="42"/>
      <c r="C863" s="43"/>
      <c r="D863" s="232" t="s">
        <v>308</v>
      </c>
      <c r="E863" s="43"/>
      <c r="F863" s="273" t="s">
        <v>1462</v>
      </c>
      <c r="G863" s="43"/>
      <c r="H863" s="43"/>
      <c r="I863" s="274"/>
      <c r="J863" s="43"/>
      <c r="K863" s="43"/>
      <c r="L863" s="47"/>
      <c r="M863" s="275"/>
      <c r="N863" s="276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19" t="s">
        <v>308</v>
      </c>
      <c r="AU863" s="19" t="s">
        <v>86</v>
      </c>
    </row>
    <row r="864" s="12" customFormat="1" ht="22.8" customHeight="1">
      <c r="A864" s="12"/>
      <c r="B864" s="201"/>
      <c r="C864" s="202"/>
      <c r="D864" s="203" t="s">
        <v>76</v>
      </c>
      <c r="E864" s="215" t="s">
        <v>1463</v>
      </c>
      <c r="F864" s="215" t="s">
        <v>1464</v>
      </c>
      <c r="G864" s="202"/>
      <c r="H864" s="202"/>
      <c r="I864" s="205"/>
      <c r="J864" s="216">
        <f>BK864</f>
        <v>0</v>
      </c>
      <c r="K864" s="202"/>
      <c r="L864" s="207"/>
      <c r="M864" s="208"/>
      <c r="N864" s="209"/>
      <c r="O864" s="209"/>
      <c r="P864" s="210">
        <f>SUM(P865:P880)</f>
        <v>0</v>
      </c>
      <c r="Q864" s="209"/>
      <c r="R864" s="210">
        <f>SUM(R865:R880)</f>
        <v>2.6424824999999998</v>
      </c>
      <c r="S864" s="209"/>
      <c r="T864" s="211">
        <f>SUM(T865:T880)</f>
        <v>0.28922999999999999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12" t="s">
        <v>86</v>
      </c>
      <c r="AT864" s="213" t="s">
        <v>76</v>
      </c>
      <c r="AU864" s="213" t="s">
        <v>84</v>
      </c>
      <c r="AY864" s="212" t="s">
        <v>166</v>
      </c>
      <c r="BK864" s="214">
        <f>SUM(BK865:BK880)</f>
        <v>0</v>
      </c>
    </row>
    <row r="865" s="2" customFormat="1" ht="16.5" customHeight="1">
      <c r="A865" s="41"/>
      <c r="B865" s="42"/>
      <c r="C865" s="217" t="s">
        <v>1465</v>
      </c>
      <c r="D865" s="217" t="s">
        <v>168</v>
      </c>
      <c r="E865" s="218" t="s">
        <v>1466</v>
      </c>
      <c r="F865" s="219" t="s">
        <v>1467</v>
      </c>
      <c r="G865" s="220" t="s">
        <v>171</v>
      </c>
      <c r="H865" s="221">
        <v>933</v>
      </c>
      <c r="I865" s="222"/>
      <c r="J865" s="223">
        <f>ROUND(I865*H865,2)</f>
        <v>0</v>
      </c>
      <c r="K865" s="219" t="s">
        <v>172</v>
      </c>
      <c r="L865" s="47"/>
      <c r="M865" s="224" t="s">
        <v>32</v>
      </c>
      <c r="N865" s="225" t="s">
        <v>48</v>
      </c>
      <c r="O865" s="87"/>
      <c r="P865" s="226">
        <f>O865*H865</f>
        <v>0</v>
      </c>
      <c r="Q865" s="226">
        <v>0.001</v>
      </c>
      <c r="R865" s="226">
        <f>Q865*H865</f>
        <v>0.93300000000000005</v>
      </c>
      <c r="S865" s="226">
        <v>0.00031</v>
      </c>
      <c r="T865" s="227">
        <f>S865*H865</f>
        <v>0.28922999999999999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28" t="s">
        <v>245</v>
      </c>
      <c r="AT865" s="228" t="s">
        <v>168</v>
      </c>
      <c r="AU865" s="228" t="s">
        <v>86</v>
      </c>
      <c r="AY865" s="19" t="s">
        <v>166</v>
      </c>
      <c r="BE865" s="229">
        <f>IF(N865="základní",J865,0)</f>
        <v>0</v>
      </c>
      <c r="BF865" s="229">
        <f>IF(N865="snížená",J865,0)</f>
        <v>0</v>
      </c>
      <c r="BG865" s="229">
        <f>IF(N865="zákl. přenesená",J865,0)</f>
        <v>0</v>
      </c>
      <c r="BH865" s="229">
        <f>IF(N865="sníž. přenesená",J865,0)</f>
        <v>0</v>
      </c>
      <c r="BI865" s="229">
        <f>IF(N865="nulová",J865,0)</f>
        <v>0</v>
      </c>
      <c r="BJ865" s="19" t="s">
        <v>84</v>
      </c>
      <c r="BK865" s="229">
        <f>ROUND(I865*H865,2)</f>
        <v>0</v>
      </c>
      <c r="BL865" s="19" t="s">
        <v>245</v>
      </c>
      <c r="BM865" s="228" t="s">
        <v>1468</v>
      </c>
    </row>
    <row r="866" s="15" customFormat="1">
      <c r="A866" s="15"/>
      <c r="B866" s="253"/>
      <c r="C866" s="254"/>
      <c r="D866" s="232" t="s">
        <v>175</v>
      </c>
      <c r="E866" s="255" t="s">
        <v>32</v>
      </c>
      <c r="F866" s="256" t="s">
        <v>1469</v>
      </c>
      <c r="G866" s="254"/>
      <c r="H866" s="255" t="s">
        <v>32</v>
      </c>
      <c r="I866" s="257"/>
      <c r="J866" s="254"/>
      <c r="K866" s="254"/>
      <c r="L866" s="258"/>
      <c r="M866" s="259"/>
      <c r="N866" s="260"/>
      <c r="O866" s="260"/>
      <c r="P866" s="260"/>
      <c r="Q866" s="260"/>
      <c r="R866" s="260"/>
      <c r="S866" s="260"/>
      <c r="T866" s="261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62" t="s">
        <v>175</v>
      </c>
      <c r="AU866" s="262" t="s">
        <v>86</v>
      </c>
      <c r="AV866" s="15" t="s">
        <v>84</v>
      </c>
      <c r="AW866" s="15" t="s">
        <v>39</v>
      </c>
      <c r="AX866" s="15" t="s">
        <v>77</v>
      </c>
      <c r="AY866" s="262" t="s">
        <v>166</v>
      </c>
    </row>
    <row r="867" s="15" customFormat="1">
      <c r="A867" s="15"/>
      <c r="B867" s="253"/>
      <c r="C867" s="254"/>
      <c r="D867" s="232" t="s">
        <v>175</v>
      </c>
      <c r="E867" s="255" t="s">
        <v>32</v>
      </c>
      <c r="F867" s="256" t="s">
        <v>1470</v>
      </c>
      <c r="G867" s="254"/>
      <c r="H867" s="255" t="s">
        <v>32</v>
      </c>
      <c r="I867" s="257"/>
      <c r="J867" s="254"/>
      <c r="K867" s="254"/>
      <c r="L867" s="258"/>
      <c r="M867" s="259"/>
      <c r="N867" s="260"/>
      <c r="O867" s="260"/>
      <c r="P867" s="260"/>
      <c r="Q867" s="260"/>
      <c r="R867" s="260"/>
      <c r="S867" s="260"/>
      <c r="T867" s="261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2" t="s">
        <v>175</v>
      </c>
      <c r="AU867" s="262" t="s">
        <v>86</v>
      </c>
      <c r="AV867" s="15" t="s">
        <v>84</v>
      </c>
      <c r="AW867" s="15" t="s">
        <v>39</v>
      </c>
      <c r="AX867" s="15" t="s">
        <v>77</v>
      </c>
      <c r="AY867" s="262" t="s">
        <v>166</v>
      </c>
    </row>
    <row r="868" s="13" customFormat="1">
      <c r="A868" s="13"/>
      <c r="B868" s="230"/>
      <c r="C868" s="231"/>
      <c r="D868" s="232" t="s">
        <v>175</v>
      </c>
      <c r="E868" s="233" t="s">
        <v>32</v>
      </c>
      <c r="F868" s="234" t="s">
        <v>1471</v>
      </c>
      <c r="G868" s="231"/>
      <c r="H868" s="235">
        <v>933</v>
      </c>
      <c r="I868" s="236"/>
      <c r="J868" s="231"/>
      <c r="K868" s="231"/>
      <c r="L868" s="237"/>
      <c r="M868" s="238"/>
      <c r="N868" s="239"/>
      <c r="O868" s="239"/>
      <c r="P868" s="239"/>
      <c r="Q868" s="239"/>
      <c r="R868" s="239"/>
      <c r="S868" s="239"/>
      <c r="T868" s="24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1" t="s">
        <v>175</v>
      </c>
      <c r="AU868" s="241" t="s">
        <v>86</v>
      </c>
      <c r="AV868" s="13" t="s">
        <v>86</v>
      </c>
      <c r="AW868" s="13" t="s">
        <v>39</v>
      </c>
      <c r="AX868" s="13" t="s">
        <v>84</v>
      </c>
      <c r="AY868" s="241" t="s">
        <v>166</v>
      </c>
    </row>
    <row r="869" s="2" customFormat="1" ht="21.75" customHeight="1">
      <c r="A869" s="41"/>
      <c r="B869" s="42"/>
      <c r="C869" s="217" t="s">
        <v>1472</v>
      </c>
      <c r="D869" s="217" t="s">
        <v>168</v>
      </c>
      <c r="E869" s="218" t="s">
        <v>1473</v>
      </c>
      <c r="F869" s="219" t="s">
        <v>1474</v>
      </c>
      <c r="G869" s="220" t="s">
        <v>171</v>
      </c>
      <c r="H869" s="221">
        <v>3041.25</v>
      </c>
      <c r="I869" s="222"/>
      <c r="J869" s="223">
        <f>ROUND(I869*H869,2)</f>
        <v>0</v>
      </c>
      <c r="K869" s="219" t="s">
        <v>172</v>
      </c>
      <c r="L869" s="47"/>
      <c r="M869" s="224" t="s">
        <v>32</v>
      </c>
      <c r="N869" s="225" t="s">
        <v>48</v>
      </c>
      <c r="O869" s="87"/>
      <c r="P869" s="226">
        <f>O869*H869</f>
        <v>0</v>
      </c>
      <c r="Q869" s="226">
        <v>0.00020000000000000001</v>
      </c>
      <c r="R869" s="226">
        <f>Q869*H869</f>
        <v>0.60825000000000007</v>
      </c>
      <c r="S869" s="226">
        <v>0</v>
      </c>
      <c r="T869" s="227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28" t="s">
        <v>245</v>
      </c>
      <c r="AT869" s="228" t="s">
        <v>168</v>
      </c>
      <c r="AU869" s="228" t="s">
        <v>86</v>
      </c>
      <c r="AY869" s="19" t="s">
        <v>166</v>
      </c>
      <c r="BE869" s="229">
        <f>IF(N869="základní",J869,0)</f>
        <v>0</v>
      </c>
      <c r="BF869" s="229">
        <f>IF(N869="snížená",J869,0)</f>
        <v>0</v>
      </c>
      <c r="BG869" s="229">
        <f>IF(N869="zákl. přenesená",J869,0)</f>
        <v>0</v>
      </c>
      <c r="BH869" s="229">
        <f>IF(N869="sníž. přenesená",J869,0)</f>
        <v>0</v>
      </c>
      <c r="BI869" s="229">
        <f>IF(N869="nulová",J869,0)</f>
        <v>0</v>
      </c>
      <c r="BJ869" s="19" t="s">
        <v>84</v>
      </c>
      <c r="BK869" s="229">
        <f>ROUND(I869*H869,2)</f>
        <v>0</v>
      </c>
      <c r="BL869" s="19" t="s">
        <v>245</v>
      </c>
      <c r="BM869" s="228" t="s">
        <v>1475</v>
      </c>
    </row>
    <row r="870" s="13" customFormat="1">
      <c r="A870" s="13"/>
      <c r="B870" s="230"/>
      <c r="C870" s="231"/>
      <c r="D870" s="232" t="s">
        <v>175</v>
      </c>
      <c r="E870" s="233" t="s">
        <v>32</v>
      </c>
      <c r="F870" s="234" t="s">
        <v>1476</v>
      </c>
      <c r="G870" s="231"/>
      <c r="H870" s="235">
        <v>1874.25</v>
      </c>
      <c r="I870" s="236"/>
      <c r="J870" s="231"/>
      <c r="K870" s="231"/>
      <c r="L870" s="237"/>
      <c r="M870" s="238"/>
      <c r="N870" s="239"/>
      <c r="O870" s="239"/>
      <c r="P870" s="239"/>
      <c r="Q870" s="239"/>
      <c r="R870" s="239"/>
      <c r="S870" s="239"/>
      <c r="T870" s="24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1" t="s">
        <v>175</v>
      </c>
      <c r="AU870" s="241" t="s">
        <v>86</v>
      </c>
      <c r="AV870" s="13" t="s">
        <v>86</v>
      </c>
      <c r="AW870" s="13" t="s">
        <v>39</v>
      </c>
      <c r="AX870" s="13" t="s">
        <v>77</v>
      </c>
      <c r="AY870" s="241" t="s">
        <v>166</v>
      </c>
    </row>
    <row r="871" s="13" customFormat="1">
      <c r="A871" s="13"/>
      <c r="B871" s="230"/>
      <c r="C871" s="231"/>
      <c r="D871" s="232" t="s">
        <v>175</v>
      </c>
      <c r="E871" s="233" t="s">
        <v>32</v>
      </c>
      <c r="F871" s="234" t="s">
        <v>1477</v>
      </c>
      <c r="G871" s="231"/>
      <c r="H871" s="235">
        <v>1167</v>
      </c>
      <c r="I871" s="236"/>
      <c r="J871" s="231"/>
      <c r="K871" s="231"/>
      <c r="L871" s="237"/>
      <c r="M871" s="238"/>
      <c r="N871" s="239"/>
      <c r="O871" s="239"/>
      <c r="P871" s="239"/>
      <c r="Q871" s="239"/>
      <c r="R871" s="239"/>
      <c r="S871" s="239"/>
      <c r="T871" s="240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1" t="s">
        <v>175</v>
      </c>
      <c r="AU871" s="241" t="s">
        <v>86</v>
      </c>
      <c r="AV871" s="13" t="s">
        <v>86</v>
      </c>
      <c r="AW871" s="13" t="s">
        <v>39</v>
      </c>
      <c r="AX871" s="13" t="s">
        <v>77</v>
      </c>
      <c r="AY871" s="241" t="s">
        <v>166</v>
      </c>
    </row>
    <row r="872" s="14" customFormat="1">
      <c r="A872" s="14"/>
      <c r="B872" s="242"/>
      <c r="C872" s="243"/>
      <c r="D872" s="232" t="s">
        <v>175</v>
      </c>
      <c r="E872" s="244" t="s">
        <v>32</v>
      </c>
      <c r="F872" s="245" t="s">
        <v>219</v>
      </c>
      <c r="G872" s="243"/>
      <c r="H872" s="246">
        <v>3041.25</v>
      </c>
      <c r="I872" s="247"/>
      <c r="J872" s="243"/>
      <c r="K872" s="243"/>
      <c r="L872" s="248"/>
      <c r="M872" s="249"/>
      <c r="N872" s="250"/>
      <c r="O872" s="250"/>
      <c r="P872" s="250"/>
      <c r="Q872" s="250"/>
      <c r="R872" s="250"/>
      <c r="S872" s="250"/>
      <c r="T872" s="25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2" t="s">
        <v>175</v>
      </c>
      <c r="AU872" s="252" t="s">
        <v>86</v>
      </c>
      <c r="AV872" s="14" t="s">
        <v>173</v>
      </c>
      <c r="AW872" s="14" t="s">
        <v>39</v>
      </c>
      <c r="AX872" s="14" t="s">
        <v>84</v>
      </c>
      <c r="AY872" s="252" t="s">
        <v>166</v>
      </c>
    </row>
    <row r="873" s="2" customFormat="1" ht="21.75" customHeight="1">
      <c r="A873" s="41"/>
      <c r="B873" s="42"/>
      <c r="C873" s="217" t="s">
        <v>1478</v>
      </c>
      <c r="D873" s="217" t="s">
        <v>168</v>
      </c>
      <c r="E873" s="218" t="s">
        <v>1479</v>
      </c>
      <c r="F873" s="219" t="s">
        <v>1480</v>
      </c>
      <c r="G873" s="220" t="s">
        <v>171</v>
      </c>
      <c r="H873" s="221">
        <v>933</v>
      </c>
      <c r="I873" s="222"/>
      <c r="J873" s="223">
        <f>ROUND(I873*H873,2)</f>
        <v>0</v>
      </c>
      <c r="K873" s="219" t="s">
        <v>172</v>
      </c>
      <c r="L873" s="47"/>
      <c r="M873" s="224" t="s">
        <v>32</v>
      </c>
      <c r="N873" s="225" t="s">
        <v>48</v>
      </c>
      <c r="O873" s="87"/>
      <c r="P873" s="226">
        <f>O873*H873</f>
        <v>0</v>
      </c>
      <c r="Q873" s="226">
        <v>0.00021000000000000001</v>
      </c>
      <c r="R873" s="226">
        <f>Q873*H873</f>
        <v>0.19593000000000002</v>
      </c>
      <c r="S873" s="226">
        <v>0</v>
      </c>
      <c r="T873" s="227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28" t="s">
        <v>245</v>
      </c>
      <c r="AT873" s="228" t="s">
        <v>168</v>
      </c>
      <c r="AU873" s="228" t="s">
        <v>86</v>
      </c>
      <c r="AY873" s="19" t="s">
        <v>166</v>
      </c>
      <c r="BE873" s="229">
        <f>IF(N873="základní",J873,0)</f>
        <v>0</v>
      </c>
      <c r="BF873" s="229">
        <f>IF(N873="snížená",J873,0)</f>
        <v>0</v>
      </c>
      <c r="BG873" s="229">
        <f>IF(N873="zákl. přenesená",J873,0)</f>
        <v>0</v>
      </c>
      <c r="BH873" s="229">
        <f>IF(N873="sníž. přenesená",J873,0)</f>
        <v>0</v>
      </c>
      <c r="BI873" s="229">
        <f>IF(N873="nulová",J873,0)</f>
        <v>0</v>
      </c>
      <c r="BJ873" s="19" t="s">
        <v>84</v>
      </c>
      <c r="BK873" s="229">
        <f>ROUND(I873*H873,2)</f>
        <v>0</v>
      </c>
      <c r="BL873" s="19" t="s">
        <v>245</v>
      </c>
      <c r="BM873" s="228" t="s">
        <v>1481</v>
      </c>
    </row>
    <row r="874" s="2" customFormat="1" ht="16.5" customHeight="1">
      <c r="A874" s="41"/>
      <c r="B874" s="42"/>
      <c r="C874" s="217" t="s">
        <v>1482</v>
      </c>
      <c r="D874" s="217" t="s">
        <v>168</v>
      </c>
      <c r="E874" s="218" t="s">
        <v>1483</v>
      </c>
      <c r="F874" s="219" t="s">
        <v>1484</v>
      </c>
      <c r="G874" s="220" t="s">
        <v>171</v>
      </c>
      <c r="H874" s="221">
        <v>1167</v>
      </c>
      <c r="I874" s="222"/>
      <c r="J874" s="223">
        <f>ROUND(I874*H874,2)</f>
        <v>0</v>
      </c>
      <c r="K874" s="219" t="s">
        <v>172</v>
      </c>
      <c r="L874" s="47"/>
      <c r="M874" s="224" t="s">
        <v>32</v>
      </c>
      <c r="N874" s="225" t="s">
        <v>48</v>
      </c>
      <c r="O874" s="87"/>
      <c r="P874" s="226">
        <f>O874*H874</f>
        <v>0</v>
      </c>
      <c r="Q874" s="226">
        <v>1.0000000000000001E-05</v>
      </c>
      <c r="R874" s="226">
        <f>Q874*H874</f>
        <v>0.011670000000000002</v>
      </c>
      <c r="S874" s="226">
        <v>0</v>
      </c>
      <c r="T874" s="227">
        <f>S874*H874</f>
        <v>0</v>
      </c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R874" s="228" t="s">
        <v>245</v>
      </c>
      <c r="AT874" s="228" t="s">
        <v>168</v>
      </c>
      <c r="AU874" s="228" t="s">
        <v>86</v>
      </c>
      <c r="AY874" s="19" t="s">
        <v>166</v>
      </c>
      <c r="BE874" s="229">
        <f>IF(N874="základní",J874,0)</f>
        <v>0</v>
      </c>
      <c r="BF874" s="229">
        <f>IF(N874="snížená",J874,0)</f>
        <v>0</v>
      </c>
      <c r="BG874" s="229">
        <f>IF(N874="zákl. přenesená",J874,0)</f>
        <v>0</v>
      </c>
      <c r="BH874" s="229">
        <f>IF(N874="sníž. přenesená",J874,0)</f>
        <v>0</v>
      </c>
      <c r="BI874" s="229">
        <f>IF(N874="nulová",J874,0)</f>
        <v>0</v>
      </c>
      <c r="BJ874" s="19" t="s">
        <v>84</v>
      </c>
      <c r="BK874" s="229">
        <f>ROUND(I874*H874,2)</f>
        <v>0</v>
      </c>
      <c r="BL874" s="19" t="s">
        <v>245</v>
      </c>
      <c r="BM874" s="228" t="s">
        <v>1485</v>
      </c>
    </row>
    <row r="875" s="13" customFormat="1">
      <c r="A875" s="13"/>
      <c r="B875" s="230"/>
      <c r="C875" s="231"/>
      <c r="D875" s="232" t="s">
        <v>175</v>
      </c>
      <c r="E875" s="233" t="s">
        <v>32</v>
      </c>
      <c r="F875" s="234" t="s">
        <v>1477</v>
      </c>
      <c r="G875" s="231"/>
      <c r="H875" s="235">
        <v>1167</v>
      </c>
      <c r="I875" s="236"/>
      <c r="J875" s="231"/>
      <c r="K875" s="231"/>
      <c r="L875" s="237"/>
      <c r="M875" s="238"/>
      <c r="N875" s="239"/>
      <c r="O875" s="239"/>
      <c r="P875" s="239"/>
      <c r="Q875" s="239"/>
      <c r="R875" s="239"/>
      <c r="S875" s="239"/>
      <c r="T875" s="240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1" t="s">
        <v>175</v>
      </c>
      <c r="AU875" s="241" t="s">
        <v>86</v>
      </c>
      <c r="AV875" s="13" t="s">
        <v>86</v>
      </c>
      <c r="AW875" s="13" t="s">
        <v>39</v>
      </c>
      <c r="AX875" s="13" t="s">
        <v>84</v>
      </c>
      <c r="AY875" s="241" t="s">
        <v>166</v>
      </c>
    </row>
    <row r="876" s="2" customFormat="1">
      <c r="A876" s="41"/>
      <c r="B876" s="42"/>
      <c r="C876" s="217" t="s">
        <v>1486</v>
      </c>
      <c r="D876" s="217" t="s">
        <v>168</v>
      </c>
      <c r="E876" s="218" t="s">
        <v>1487</v>
      </c>
      <c r="F876" s="219" t="s">
        <v>1488</v>
      </c>
      <c r="G876" s="220" t="s">
        <v>171</v>
      </c>
      <c r="H876" s="221">
        <v>3041.25</v>
      </c>
      <c r="I876" s="222"/>
      <c r="J876" s="223">
        <f>ROUND(I876*H876,2)</f>
        <v>0</v>
      </c>
      <c r="K876" s="219" t="s">
        <v>172</v>
      </c>
      <c r="L876" s="47"/>
      <c r="M876" s="224" t="s">
        <v>32</v>
      </c>
      <c r="N876" s="225" t="s">
        <v>48</v>
      </c>
      <c r="O876" s="87"/>
      <c r="P876" s="226">
        <f>O876*H876</f>
        <v>0</v>
      </c>
      <c r="Q876" s="226">
        <v>0.00025999999999999998</v>
      </c>
      <c r="R876" s="226">
        <f>Q876*H876</f>
        <v>0.7907249999999999</v>
      </c>
      <c r="S876" s="226">
        <v>0</v>
      </c>
      <c r="T876" s="227">
        <f>S876*H876</f>
        <v>0</v>
      </c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R876" s="228" t="s">
        <v>245</v>
      </c>
      <c r="AT876" s="228" t="s">
        <v>168</v>
      </c>
      <c r="AU876" s="228" t="s">
        <v>86</v>
      </c>
      <c r="AY876" s="19" t="s">
        <v>166</v>
      </c>
      <c r="BE876" s="229">
        <f>IF(N876="základní",J876,0)</f>
        <v>0</v>
      </c>
      <c r="BF876" s="229">
        <f>IF(N876="snížená",J876,0)</f>
        <v>0</v>
      </c>
      <c r="BG876" s="229">
        <f>IF(N876="zákl. přenesená",J876,0)</f>
        <v>0</v>
      </c>
      <c r="BH876" s="229">
        <f>IF(N876="sníž. přenesená",J876,0)</f>
        <v>0</v>
      </c>
      <c r="BI876" s="229">
        <f>IF(N876="nulová",J876,0)</f>
        <v>0</v>
      </c>
      <c r="BJ876" s="19" t="s">
        <v>84</v>
      </c>
      <c r="BK876" s="229">
        <f>ROUND(I876*H876,2)</f>
        <v>0</v>
      </c>
      <c r="BL876" s="19" t="s">
        <v>245</v>
      </c>
      <c r="BM876" s="228" t="s">
        <v>1489</v>
      </c>
    </row>
    <row r="877" s="13" customFormat="1">
      <c r="A877" s="13"/>
      <c r="B877" s="230"/>
      <c r="C877" s="231"/>
      <c r="D877" s="232" t="s">
        <v>175</v>
      </c>
      <c r="E877" s="233" t="s">
        <v>32</v>
      </c>
      <c r="F877" s="234" t="s">
        <v>1476</v>
      </c>
      <c r="G877" s="231"/>
      <c r="H877" s="235">
        <v>1874.25</v>
      </c>
      <c r="I877" s="236"/>
      <c r="J877" s="231"/>
      <c r="K877" s="231"/>
      <c r="L877" s="237"/>
      <c r="M877" s="238"/>
      <c r="N877" s="239"/>
      <c r="O877" s="239"/>
      <c r="P877" s="239"/>
      <c r="Q877" s="239"/>
      <c r="R877" s="239"/>
      <c r="S877" s="239"/>
      <c r="T877" s="24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1" t="s">
        <v>175</v>
      </c>
      <c r="AU877" s="241" t="s">
        <v>86</v>
      </c>
      <c r="AV877" s="13" t="s">
        <v>86</v>
      </c>
      <c r="AW877" s="13" t="s">
        <v>39</v>
      </c>
      <c r="AX877" s="13" t="s">
        <v>77</v>
      </c>
      <c r="AY877" s="241" t="s">
        <v>166</v>
      </c>
    </row>
    <row r="878" s="13" customFormat="1">
      <c r="A878" s="13"/>
      <c r="B878" s="230"/>
      <c r="C878" s="231"/>
      <c r="D878" s="232" t="s">
        <v>175</v>
      </c>
      <c r="E878" s="233" t="s">
        <v>32</v>
      </c>
      <c r="F878" s="234" t="s">
        <v>1477</v>
      </c>
      <c r="G878" s="231"/>
      <c r="H878" s="235">
        <v>1167</v>
      </c>
      <c r="I878" s="236"/>
      <c r="J878" s="231"/>
      <c r="K878" s="231"/>
      <c r="L878" s="237"/>
      <c r="M878" s="238"/>
      <c r="N878" s="239"/>
      <c r="O878" s="239"/>
      <c r="P878" s="239"/>
      <c r="Q878" s="239"/>
      <c r="R878" s="239"/>
      <c r="S878" s="239"/>
      <c r="T878" s="240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1" t="s">
        <v>175</v>
      </c>
      <c r="AU878" s="241" t="s">
        <v>86</v>
      </c>
      <c r="AV878" s="13" t="s">
        <v>86</v>
      </c>
      <c r="AW878" s="13" t="s">
        <v>39</v>
      </c>
      <c r="AX878" s="13" t="s">
        <v>77</v>
      </c>
      <c r="AY878" s="241" t="s">
        <v>166</v>
      </c>
    </row>
    <row r="879" s="14" customFormat="1">
      <c r="A879" s="14"/>
      <c r="B879" s="242"/>
      <c r="C879" s="243"/>
      <c r="D879" s="232" t="s">
        <v>175</v>
      </c>
      <c r="E879" s="244" t="s">
        <v>32</v>
      </c>
      <c r="F879" s="245" t="s">
        <v>219</v>
      </c>
      <c r="G879" s="243"/>
      <c r="H879" s="246">
        <v>3041.25</v>
      </c>
      <c r="I879" s="247"/>
      <c r="J879" s="243"/>
      <c r="K879" s="243"/>
      <c r="L879" s="248"/>
      <c r="M879" s="249"/>
      <c r="N879" s="250"/>
      <c r="O879" s="250"/>
      <c r="P879" s="250"/>
      <c r="Q879" s="250"/>
      <c r="R879" s="250"/>
      <c r="S879" s="250"/>
      <c r="T879" s="251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2" t="s">
        <v>175</v>
      </c>
      <c r="AU879" s="252" t="s">
        <v>86</v>
      </c>
      <c r="AV879" s="14" t="s">
        <v>173</v>
      </c>
      <c r="AW879" s="14" t="s">
        <v>39</v>
      </c>
      <c r="AX879" s="14" t="s">
        <v>84</v>
      </c>
      <c r="AY879" s="252" t="s">
        <v>166</v>
      </c>
    </row>
    <row r="880" s="2" customFormat="1">
      <c r="A880" s="41"/>
      <c r="B880" s="42"/>
      <c r="C880" s="217" t="s">
        <v>1490</v>
      </c>
      <c r="D880" s="217" t="s">
        <v>168</v>
      </c>
      <c r="E880" s="218" t="s">
        <v>1491</v>
      </c>
      <c r="F880" s="219" t="s">
        <v>1492</v>
      </c>
      <c r="G880" s="220" t="s">
        <v>171</v>
      </c>
      <c r="H880" s="221">
        <v>3430.25</v>
      </c>
      <c r="I880" s="222"/>
      <c r="J880" s="223">
        <f>ROUND(I880*H880,2)</f>
        <v>0</v>
      </c>
      <c r="K880" s="219" t="s">
        <v>172</v>
      </c>
      <c r="L880" s="47"/>
      <c r="M880" s="224" t="s">
        <v>32</v>
      </c>
      <c r="N880" s="225" t="s">
        <v>48</v>
      </c>
      <c r="O880" s="87"/>
      <c r="P880" s="226">
        <f>O880*H880</f>
        <v>0</v>
      </c>
      <c r="Q880" s="226">
        <v>3.0000000000000001E-05</v>
      </c>
      <c r="R880" s="226">
        <f>Q880*H880</f>
        <v>0.1029075</v>
      </c>
      <c r="S880" s="226">
        <v>0</v>
      </c>
      <c r="T880" s="227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28" t="s">
        <v>245</v>
      </c>
      <c r="AT880" s="228" t="s">
        <v>168</v>
      </c>
      <c r="AU880" s="228" t="s">
        <v>86</v>
      </c>
      <c r="AY880" s="19" t="s">
        <v>166</v>
      </c>
      <c r="BE880" s="229">
        <f>IF(N880="základní",J880,0)</f>
        <v>0</v>
      </c>
      <c r="BF880" s="229">
        <f>IF(N880="snížená",J880,0)</f>
        <v>0</v>
      </c>
      <c r="BG880" s="229">
        <f>IF(N880="zákl. přenesená",J880,0)</f>
        <v>0</v>
      </c>
      <c r="BH880" s="229">
        <f>IF(N880="sníž. přenesená",J880,0)</f>
        <v>0</v>
      </c>
      <c r="BI880" s="229">
        <f>IF(N880="nulová",J880,0)</f>
        <v>0</v>
      </c>
      <c r="BJ880" s="19" t="s">
        <v>84</v>
      </c>
      <c r="BK880" s="229">
        <f>ROUND(I880*H880,2)</f>
        <v>0</v>
      </c>
      <c r="BL880" s="19" t="s">
        <v>245</v>
      </c>
      <c r="BM880" s="228" t="s">
        <v>1493</v>
      </c>
    </row>
    <row r="881" s="12" customFormat="1" ht="25.92" customHeight="1">
      <c r="A881" s="12"/>
      <c r="B881" s="201"/>
      <c r="C881" s="202"/>
      <c r="D881" s="203" t="s">
        <v>76</v>
      </c>
      <c r="E881" s="204" t="s">
        <v>1494</v>
      </c>
      <c r="F881" s="204" t="s">
        <v>1495</v>
      </c>
      <c r="G881" s="202"/>
      <c r="H881" s="202"/>
      <c r="I881" s="205"/>
      <c r="J881" s="206">
        <f>BK881</f>
        <v>0</v>
      </c>
      <c r="K881" s="202"/>
      <c r="L881" s="207"/>
      <c r="M881" s="208"/>
      <c r="N881" s="209"/>
      <c r="O881" s="209"/>
      <c r="P881" s="210">
        <f>SUM(P882:P888)</f>
        <v>0</v>
      </c>
      <c r="Q881" s="209"/>
      <c r="R881" s="210">
        <f>SUM(R882:R888)</f>
        <v>0</v>
      </c>
      <c r="S881" s="209"/>
      <c r="T881" s="211">
        <f>SUM(T882:T888)</f>
        <v>0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212" t="s">
        <v>173</v>
      </c>
      <c r="AT881" s="213" t="s">
        <v>76</v>
      </c>
      <c r="AU881" s="213" t="s">
        <v>77</v>
      </c>
      <c r="AY881" s="212" t="s">
        <v>166</v>
      </c>
      <c r="BK881" s="214">
        <f>SUM(BK882:BK888)</f>
        <v>0</v>
      </c>
    </row>
    <row r="882" s="2" customFormat="1" ht="16.5" customHeight="1">
      <c r="A882" s="41"/>
      <c r="B882" s="42"/>
      <c r="C882" s="217" t="s">
        <v>1496</v>
      </c>
      <c r="D882" s="217" t="s">
        <v>168</v>
      </c>
      <c r="E882" s="218" t="s">
        <v>1497</v>
      </c>
      <c r="F882" s="219" t="s">
        <v>1498</v>
      </c>
      <c r="G882" s="220" t="s">
        <v>186</v>
      </c>
      <c r="H882" s="221">
        <v>750</v>
      </c>
      <c r="I882" s="222"/>
      <c r="J882" s="223">
        <f>ROUND(I882*H882,2)</f>
        <v>0</v>
      </c>
      <c r="K882" s="219" t="s">
        <v>172</v>
      </c>
      <c r="L882" s="47"/>
      <c r="M882" s="224" t="s">
        <v>32</v>
      </c>
      <c r="N882" s="225" t="s">
        <v>48</v>
      </c>
      <c r="O882" s="87"/>
      <c r="P882" s="226">
        <f>O882*H882</f>
        <v>0</v>
      </c>
      <c r="Q882" s="226">
        <v>0</v>
      </c>
      <c r="R882" s="226">
        <f>Q882*H882</f>
        <v>0</v>
      </c>
      <c r="S882" s="226">
        <v>0</v>
      </c>
      <c r="T882" s="227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28" t="s">
        <v>1499</v>
      </c>
      <c r="AT882" s="228" t="s">
        <v>168</v>
      </c>
      <c r="AU882" s="228" t="s">
        <v>84</v>
      </c>
      <c r="AY882" s="19" t="s">
        <v>166</v>
      </c>
      <c r="BE882" s="229">
        <f>IF(N882="základní",J882,0)</f>
        <v>0</v>
      </c>
      <c r="BF882" s="229">
        <f>IF(N882="snížená",J882,0)</f>
        <v>0</v>
      </c>
      <c r="BG882" s="229">
        <f>IF(N882="zákl. přenesená",J882,0)</f>
        <v>0</v>
      </c>
      <c r="BH882" s="229">
        <f>IF(N882="sníž. přenesená",J882,0)</f>
        <v>0</v>
      </c>
      <c r="BI882" s="229">
        <f>IF(N882="nulová",J882,0)</f>
        <v>0</v>
      </c>
      <c r="BJ882" s="19" t="s">
        <v>84</v>
      </c>
      <c r="BK882" s="229">
        <f>ROUND(I882*H882,2)</f>
        <v>0</v>
      </c>
      <c r="BL882" s="19" t="s">
        <v>1499</v>
      </c>
      <c r="BM882" s="228" t="s">
        <v>1500</v>
      </c>
    </row>
    <row r="883" s="2" customFormat="1">
      <c r="A883" s="41"/>
      <c r="B883" s="42"/>
      <c r="C883" s="43"/>
      <c r="D883" s="232" t="s">
        <v>308</v>
      </c>
      <c r="E883" s="43"/>
      <c r="F883" s="273" t="s">
        <v>1501</v>
      </c>
      <c r="G883" s="43"/>
      <c r="H883" s="43"/>
      <c r="I883" s="274"/>
      <c r="J883" s="43"/>
      <c r="K883" s="43"/>
      <c r="L883" s="47"/>
      <c r="M883" s="275"/>
      <c r="N883" s="276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19" t="s">
        <v>308</v>
      </c>
      <c r="AU883" s="19" t="s">
        <v>84</v>
      </c>
    </row>
    <row r="884" s="2" customFormat="1" ht="16.5" customHeight="1">
      <c r="A884" s="41"/>
      <c r="B884" s="42"/>
      <c r="C884" s="217" t="s">
        <v>1502</v>
      </c>
      <c r="D884" s="217" t="s">
        <v>168</v>
      </c>
      <c r="E884" s="218" t="s">
        <v>1503</v>
      </c>
      <c r="F884" s="219" t="s">
        <v>1504</v>
      </c>
      <c r="G884" s="220" t="s">
        <v>186</v>
      </c>
      <c r="H884" s="221">
        <v>300</v>
      </c>
      <c r="I884" s="222"/>
      <c r="J884" s="223">
        <f>ROUND(I884*H884,2)</f>
        <v>0</v>
      </c>
      <c r="K884" s="219" t="s">
        <v>172</v>
      </c>
      <c r="L884" s="47"/>
      <c r="M884" s="224" t="s">
        <v>32</v>
      </c>
      <c r="N884" s="225" t="s">
        <v>48</v>
      </c>
      <c r="O884" s="87"/>
      <c r="P884" s="226">
        <f>O884*H884</f>
        <v>0</v>
      </c>
      <c r="Q884" s="226">
        <v>0</v>
      </c>
      <c r="R884" s="226">
        <f>Q884*H884</f>
        <v>0</v>
      </c>
      <c r="S884" s="226">
        <v>0</v>
      </c>
      <c r="T884" s="227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28" t="s">
        <v>1499</v>
      </c>
      <c r="AT884" s="228" t="s">
        <v>168</v>
      </c>
      <c r="AU884" s="228" t="s">
        <v>84</v>
      </c>
      <c r="AY884" s="19" t="s">
        <v>166</v>
      </c>
      <c r="BE884" s="229">
        <f>IF(N884="základní",J884,0)</f>
        <v>0</v>
      </c>
      <c r="BF884" s="229">
        <f>IF(N884="snížená",J884,0)</f>
        <v>0</v>
      </c>
      <c r="BG884" s="229">
        <f>IF(N884="zákl. přenesená",J884,0)</f>
        <v>0</v>
      </c>
      <c r="BH884" s="229">
        <f>IF(N884="sníž. přenesená",J884,0)</f>
        <v>0</v>
      </c>
      <c r="BI884" s="229">
        <f>IF(N884="nulová",J884,0)</f>
        <v>0</v>
      </c>
      <c r="BJ884" s="19" t="s">
        <v>84</v>
      </c>
      <c r="BK884" s="229">
        <f>ROUND(I884*H884,2)</f>
        <v>0</v>
      </c>
      <c r="BL884" s="19" t="s">
        <v>1499</v>
      </c>
      <c r="BM884" s="228" t="s">
        <v>1505</v>
      </c>
    </row>
    <row r="885" s="2" customFormat="1">
      <c r="A885" s="41"/>
      <c r="B885" s="42"/>
      <c r="C885" s="43"/>
      <c r="D885" s="232" t="s">
        <v>308</v>
      </c>
      <c r="E885" s="43"/>
      <c r="F885" s="273" t="s">
        <v>1506</v>
      </c>
      <c r="G885" s="43"/>
      <c r="H885" s="43"/>
      <c r="I885" s="274"/>
      <c r="J885" s="43"/>
      <c r="K885" s="43"/>
      <c r="L885" s="47"/>
      <c r="M885" s="275"/>
      <c r="N885" s="276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19" t="s">
        <v>308</v>
      </c>
      <c r="AU885" s="19" t="s">
        <v>84</v>
      </c>
    </row>
    <row r="886" s="2" customFormat="1" ht="16.5" customHeight="1">
      <c r="A886" s="41"/>
      <c r="B886" s="42"/>
      <c r="C886" s="217" t="s">
        <v>1507</v>
      </c>
      <c r="D886" s="217" t="s">
        <v>168</v>
      </c>
      <c r="E886" s="218" t="s">
        <v>1503</v>
      </c>
      <c r="F886" s="219" t="s">
        <v>1504</v>
      </c>
      <c r="G886" s="220" t="s">
        <v>186</v>
      </c>
      <c r="H886" s="221">
        <v>250</v>
      </c>
      <c r="I886" s="222"/>
      <c r="J886" s="223">
        <f>ROUND(I886*H886,2)</f>
        <v>0</v>
      </c>
      <c r="K886" s="219" t="s">
        <v>172</v>
      </c>
      <c r="L886" s="47"/>
      <c r="M886" s="224" t="s">
        <v>32</v>
      </c>
      <c r="N886" s="225" t="s">
        <v>48</v>
      </c>
      <c r="O886" s="87"/>
      <c r="P886" s="226">
        <f>O886*H886</f>
        <v>0</v>
      </c>
      <c r="Q886" s="226">
        <v>0</v>
      </c>
      <c r="R886" s="226">
        <f>Q886*H886</f>
        <v>0</v>
      </c>
      <c r="S886" s="226">
        <v>0</v>
      </c>
      <c r="T886" s="227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28" t="s">
        <v>1499</v>
      </c>
      <c r="AT886" s="228" t="s">
        <v>168</v>
      </c>
      <c r="AU886" s="228" t="s">
        <v>84</v>
      </c>
      <c r="AY886" s="19" t="s">
        <v>166</v>
      </c>
      <c r="BE886" s="229">
        <f>IF(N886="základní",J886,0)</f>
        <v>0</v>
      </c>
      <c r="BF886" s="229">
        <f>IF(N886="snížená",J886,0)</f>
        <v>0</v>
      </c>
      <c r="BG886" s="229">
        <f>IF(N886="zákl. přenesená",J886,0)</f>
        <v>0</v>
      </c>
      <c r="BH886" s="229">
        <f>IF(N886="sníž. přenesená",J886,0)</f>
        <v>0</v>
      </c>
      <c r="BI886" s="229">
        <f>IF(N886="nulová",J886,0)</f>
        <v>0</v>
      </c>
      <c r="BJ886" s="19" t="s">
        <v>84</v>
      </c>
      <c r="BK886" s="229">
        <f>ROUND(I886*H886,2)</f>
        <v>0</v>
      </c>
      <c r="BL886" s="19" t="s">
        <v>1499</v>
      </c>
      <c r="BM886" s="228" t="s">
        <v>1508</v>
      </c>
    </row>
    <row r="887" s="2" customFormat="1">
      <c r="A887" s="41"/>
      <c r="B887" s="42"/>
      <c r="C887" s="43"/>
      <c r="D887" s="232" t="s">
        <v>308</v>
      </c>
      <c r="E887" s="43"/>
      <c r="F887" s="273" t="s">
        <v>1509</v>
      </c>
      <c r="G887" s="43"/>
      <c r="H887" s="43"/>
      <c r="I887" s="274"/>
      <c r="J887" s="43"/>
      <c r="K887" s="43"/>
      <c r="L887" s="47"/>
      <c r="M887" s="275"/>
      <c r="N887" s="276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19" t="s">
        <v>308</v>
      </c>
      <c r="AU887" s="19" t="s">
        <v>84</v>
      </c>
    </row>
    <row r="888" s="2" customFormat="1" ht="16.5" customHeight="1">
      <c r="A888" s="41"/>
      <c r="B888" s="42"/>
      <c r="C888" s="217" t="s">
        <v>1510</v>
      </c>
      <c r="D888" s="217" t="s">
        <v>168</v>
      </c>
      <c r="E888" s="218" t="s">
        <v>1511</v>
      </c>
      <c r="F888" s="219" t="s">
        <v>1512</v>
      </c>
      <c r="G888" s="220" t="s">
        <v>186</v>
      </c>
      <c r="H888" s="221">
        <v>100</v>
      </c>
      <c r="I888" s="222"/>
      <c r="J888" s="223">
        <f>ROUND(I888*H888,2)</f>
        <v>0</v>
      </c>
      <c r="K888" s="219" t="s">
        <v>172</v>
      </c>
      <c r="L888" s="47"/>
      <c r="M888" s="277" t="s">
        <v>32</v>
      </c>
      <c r="N888" s="278" t="s">
        <v>48</v>
      </c>
      <c r="O888" s="279"/>
      <c r="P888" s="280">
        <f>O888*H888</f>
        <v>0</v>
      </c>
      <c r="Q888" s="280">
        <v>0</v>
      </c>
      <c r="R888" s="280">
        <f>Q888*H888</f>
        <v>0</v>
      </c>
      <c r="S888" s="280">
        <v>0</v>
      </c>
      <c r="T888" s="281">
        <f>S888*H888</f>
        <v>0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8" t="s">
        <v>1499</v>
      </c>
      <c r="AT888" s="228" t="s">
        <v>168</v>
      </c>
      <c r="AU888" s="228" t="s">
        <v>84</v>
      </c>
      <c r="AY888" s="19" t="s">
        <v>166</v>
      </c>
      <c r="BE888" s="229">
        <f>IF(N888="základní",J888,0)</f>
        <v>0</v>
      </c>
      <c r="BF888" s="229">
        <f>IF(N888="snížená",J888,0)</f>
        <v>0</v>
      </c>
      <c r="BG888" s="229">
        <f>IF(N888="zákl. přenesená",J888,0)</f>
        <v>0</v>
      </c>
      <c r="BH888" s="229">
        <f>IF(N888="sníž. přenesená",J888,0)</f>
        <v>0</v>
      </c>
      <c r="BI888" s="229">
        <f>IF(N888="nulová",J888,0)</f>
        <v>0</v>
      </c>
      <c r="BJ888" s="19" t="s">
        <v>84</v>
      </c>
      <c r="BK888" s="229">
        <f>ROUND(I888*H888,2)</f>
        <v>0</v>
      </c>
      <c r="BL888" s="19" t="s">
        <v>1499</v>
      </c>
      <c r="BM888" s="228" t="s">
        <v>1513</v>
      </c>
    </row>
    <row r="889" s="2" customFormat="1" ht="6.96" customHeight="1">
      <c r="A889" s="41"/>
      <c r="B889" s="62"/>
      <c r="C889" s="63"/>
      <c r="D889" s="63"/>
      <c r="E889" s="63"/>
      <c r="F889" s="63"/>
      <c r="G889" s="63"/>
      <c r="H889" s="63"/>
      <c r="I889" s="63"/>
      <c r="J889" s="63"/>
      <c r="K889" s="63"/>
      <c r="L889" s="47"/>
      <c r="M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</row>
  </sheetData>
  <sheetProtection sheet="1" autoFilter="0" formatColumns="0" formatRows="0" objects="1" scenarios="1" spinCount="100000" saltValue="RIHeklK0om3/uc8zthj2oATbHWrOLXnKB0hh6QiJqo7NShQ5LyCeO/CuVXm/j1a9cJEFfQIMo3BAq6RqaT9XhA==" hashValue="+6GSGvoJqPwzTShMMgQD+WgDZ3jvJaDM2IsXKXXtkvEK8O+3MtIyFxVgPWzGESB45UsYRqJTrCc7PwdILdKzVg==" algorithmName="SHA-512" password="CC35"/>
  <autoFilter ref="C116:K88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03:H103"/>
    <mergeCell ref="E107:H107"/>
    <mergeCell ref="E105:H105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>
      <c r="B8" s="22"/>
      <c r="D8" s="146" t="s">
        <v>115</v>
      </c>
      <c r="L8" s="22"/>
    </row>
    <row r="9" s="1" customFormat="1" ht="16.5" customHeight="1">
      <c r="B9" s="22"/>
      <c r="E9" s="147" t="s">
        <v>116</v>
      </c>
      <c r="F9" s="1"/>
      <c r="G9" s="1"/>
      <c r="H9" s="1"/>
      <c r="L9" s="22"/>
    </row>
    <row r="10" s="1" customFormat="1" ht="12" customHeight="1">
      <c r="B10" s="22"/>
      <c r="D10" s="146" t="s">
        <v>117</v>
      </c>
      <c r="L10" s="22"/>
    </row>
    <row r="11" s="2" customFormat="1" ht="16.5" customHeight="1">
      <c r="A11" s="41"/>
      <c r="B11" s="47"/>
      <c r="C11" s="41"/>
      <c r="D11" s="41"/>
      <c r="E11" s="148" t="s">
        <v>118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119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1514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32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22</v>
      </c>
      <c r="E16" s="41"/>
      <c r="F16" s="136" t="s">
        <v>23</v>
      </c>
      <c r="G16" s="41"/>
      <c r="H16" s="41"/>
      <c r="I16" s="146" t="s">
        <v>24</v>
      </c>
      <c r="J16" s="151" t="str">
        <f>'Rekapitulace stavby'!AN8</f>
        <v>12. 12. 2020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30</v>
      </c>
      <c r="E18" s="41"/>
      <c r="F18" s="41"/>
      <c r="G18" s="41"/>
      <c r="H18" s="41"/>
      <c r="I18" s="146" t="s">
        <v>31</v>
      </c>
      <c r="J18" s="136" t="s">
        <v>32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33</v>
      </c>
      <c r="F19" s="41"/>
      <c r="G19" s="41"/>
      <c r="H19" s="41"/>
      <c r="I19" s="146" t="s">
        <v>34</v>
      </c>
      <c r="J19" s="136" t="s">
        <v>32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35</v>
      </c>
      <c r="E21" s="41"/>
      <c r="F21" s="41"/>
      <c r="G21" s="41"/>
      <c r="H21" s="41"/>
      <c r="I21" s="146" t="s">
        <v>31</v>
      </c>
      <c r="J21" s="35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46" t="s">
        <v>34</v>
      </c>
      <c r="J22" s="35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37</v>
      </c>
      <c r="E24" s="41"/>
      <c r="F24" s="41"/>
      <c r="G24" s="41"/>
      <c r="H24" s="41"/>
      <c r="I24" s="146" t="s">
        <v>31</v>
      </c>
      <c r="J24" s="136" t="s">
        <v>32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38</v>
      </c>
      <c r="F25" s="41"/>
      <c r="G25" s="41"/>
      <c r="H25" s="41"/>
      <c r="I25" s="146" t="s">
        <v>34</v>
      </c>
      <c r="J25" s="136" t="s">
        <v>32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40</v>
      </c>
      <c r="E27" s="41"/>
      <c r="F27" s="41"/>
      <c r="G27" s="41"/>
      <c r="H27" s="41"/>
      <c r="I27" s="146" t="s">
        <v>31</v>
      </c>
      <c r="J27" s="136" t="s">
        <v>32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38</v>
      </c>
      <c r="F28" s="41"/>
      <c r="G28" s="41"/>
      <c r="H28" s="41"/>
      <c r="I28" s="146" t="s">
        <v>34</v>
      </c>
      <c r="J28" s="136" t="s">
        <v>32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32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43</v>
      </c>
      <c r="E34" s="41"/>
      <c r="F34" s="41"/>
      <c r="G34" s="41"/>
      <c r="H34" s="41"/>
      <c r="I34" s="41"/>
      <c r="J34" s="158">
        <f>ROUND(J99,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45</v>
      </c>
      <c r="G36" s="41"/>
      <c r="H36" s="41"/>
      <c r="I36" s="159" t="s">
        <v>44</v>
      </c>
      <c r="J36" s="159" t="s">
        <v>46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47</v>
      </c>
      <c r="E37" s="146" t="s">
        <v>48</v>
      </c>
      <c r="F37" s="160">
        <f>ROUND((SUM(BE99:BE152)),  2)</f>
        <v>0</v>
      </c>
      <c r="G37" s="41"/>
      <c r="H37" s="41"/>
      <c r="I37" s="161">
        <v>0.20999999999999999</v>
      </c>
      <c r="J37" s="160">
        <f>ROUND(((SUM(BE99:BE152))*I37),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49</v>
      </c>
      <c r="F38" s="160">
        <f>ROUND((SUM(BF99:BF152)),  2)</f>
        <v>0</v>
      </c>
      <c r="G38" s="41"/>
      <c r="H38" s="41"/>
      <c r="I38" s="161">
        <v>0.14999999999999999</v>
      </c>
      <c r="J38" s="160">
        <f>ROUND(((SUM(BF99:BF152))*I38),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50</v>
      </c>
      <c r="F39" s="160">
        <f>ROUND((SUM(BG99:BG152)),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51</v>
      </c>
      <c r="F40" s="160">
        <f>ROUND((SUM(BH99:BH152)),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52</v>
      </c>
      <c r="F41" s="160">
        <f>ROUND((SUM(BI99:BI152)),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53</v>
      </c>
      <c r="E43" s="164"/>
      <c r="F43" s="164"/>
      <c r="G43" s="165" t="s">
        <v>54</v>
      </c>
      <c r="H43" s="166" t="s">
        <v>55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Energeticky úsporná opatření ZŠ Podmostní 1</v>
      </c>
      <c r="F52" s="34"/>
      <c r="G52" s="34"/>
      <c r="H52" s="34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115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116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174" t="s">
        <v>118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119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01.02 - Konstrukce k nevytápěným prostorům - zateplení 1.PP,půda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22</v>
      </c>
      <c r="D60" s="43"/>
      <c r="E60" s="43"/>
      <c r="F60" s="29" t="str">
        <f>F16</f>
        <v>Plzeň</v>
      </c>
      <c r="G60" s="43"/>
      <c r="H60" s="43"/>
      <c r="I60" s="34" t="s">
        <v>24</v>
      </c>
      <c r="J60" s="75" t="str">
        <f>IF(J16="","",J16)</f>
        <v>12. 12. 2020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4" t="s">
        <v>30</v>
      </c>
      <c r="D62" s="43"/>
      <c r="E62" s="43"/>
      <c r="F62" s="29" t="str">
        <f>E19</f>
        <v>Krajský úřad Plzeňského kraje</v>
      </c>
      <c r="G62" s="43"/>
      <c r="H62" s="43"/>
      <c r="I62" s="34" t="s">
        <v>37</v>
      </c>
      <c r="J62" s="39" t="str">
        <f>E25</f>
        <v>Area Projekt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35</v>
      </c>
      <c r="D63" s="43"/>
      <c r="E63" s="43"/>
      <c r="F63" s="29" t="str">
        <f>IF(E22="","",E22)</f>
        <v>Vyplň údaj</v>
      </c>
      <c r="G63" s="43"/>
      <c r="H63" s="43"/>
      <c r="I63" s="34" t="s">
        <v>40</v>
      </c>
      <c r="J63" s="39" t="str">
        <f>E28</f>
        <v>Area Projekt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75</v>
      </c>
      <c r="D67" s="43"/>
      <c r="E67" s="43"/>
      <c r="F67" s="43"/>
      <c r="G67" s="43"/>
      <c r="H67" s="43"/>
      <c r="I67" s="43"/>
      <c r="J67" s="105">
        <f>J99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J100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130</v>
      </c>
      <c r="E69" s="187"/>
      <c r="F69" s="187"/>
      <c r="G69" s="187"/>
      <c r="H69" s="187"/>
      <c r="I69" s="187"/>
      <c r="J69" s="188">
        <f>J101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131</v>
      </c>
      <c r="E70" s="187"/>
      <c r="F70" s="187"/>
      <c r="G70" s="187"/>
      <c r="H70" s="187"/>
      <c r="I70" s="187"/>
      <c r="J70" s="188">
        <f>J128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132</v>
      </c>
      <c r="E71" s="187"/>
      <c r="F71" s="187"/>
      <c r="G71" s="187"/>
      <c r="H71" s="187"/>
      <c r="I71" s="187"/>
      <c r="J71" s="188">
        <f>J132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133</v>
      </c>
      <c r="E72" s="187"/>
      <c r="F72" s="187"/>
      <c r="G72" s="187"/>
      <c r="H72" s="187"/>
      <c r="I72" s="187"/>
      <c r="J72" s="188">
        <f>J138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9"/>
      <c r="C73" s="180"/>
      <c r="D73" s="181" t="s">
        <v>134</v>
      </c>
      <c r="E73" s="182"/>
      <c r="F73" s="182"/>
      <c r="G73" s="182"/>
      <c r="H73" s="182"/>
      <c r="I73" s="182"/>
      <c r="J73" s="183">
        <f>J140</f>
        <v>0</v>
      </c>
      <c r="K73" s="180"/>
      <c r="L73" s="184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5"/>
      <c r="C74" s="127"/>
      <c r="D74" s="186" t="s">
        <v>141</v>
      </c>
      <c r="E74" s="187"/>
      <c r="F74" s="187"/>
      <c r="G74" s="187"/>
      <c r="H74" s="187"/>
      <c r="I74" s="187"/>
      <c r="J74" s="188">
        <f>J141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142</v>
      </c>
      <c r="E75" s="187"/>
      <c r="F75" s="187"/>
      <c r="G75" s="187"/>
      <c r="H75" s="187"/>
      <c r="I75" s="187"/>
      <c r="J75" s="188">
        <f>J148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5" t="s">
        <v>151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16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Energeticky úsporná opatření ZŠ Podmostní 1</v>
      </c>
      <c r="F85" s="34"/>
      <c r="G85" s="34"/>
      <c r="H85" s="34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3"/>
      <c r="C86" s="34" t="s">
        <v>115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1" customFormat="1" ht="16.5" customHeight="1">
      <c r="B87" s="23"/>
      <c r="C87" s="24"/>
      <c r="D87" s="24"/>
      <c r="E87" s="173" t="s">
        <v>116</v>
      </c>
      <c r="F87" s="24"/>
      <c r="G87" s="24"/>
      <c r="H87" s="24"/>
      <c r="I87" s="24"/>
      <c r="J87" s="24"/>
      <c r="K87" s="24"/>
      <c r="L87" s="22"/>
    </row>
    <row r="88" s="1" customFormat="1" ht="12" customHeight="1">
      <c r="B88" s="23"/>
      <c r="C88" s="34" t="s">
        <v>117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1"/>
      <c r="B89" s="42"/>
      <c r="C89" s="43"/>
      <c r="D89" s="43"/>
      <c r="E89" s="174" t="s">
        <v>118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119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E13</f>
        <v>01.02 - Konstrukce k nevytápěným prostorům - zateplení 1.PP,půda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4" t="s">
        <v>22</v>
      </c>
      <c r="D93" s="43"/>
      <c r="E93" s="43"/>
      <c r="F93" s="29" t="str">
        <f>F16</f>
        <v>Plzeň</v>
      </c>
      <c r="G93" s="43"/>
      <c r="H93" s="43"/>
      <c r="I93" s="34" t="s">
        <v>24</v>
      </c>
      <c r="J93" s="75" t="str">
        <f>IF(J16="","",J16)</f>
        <v>12. 12. 2020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4" t="s">
        <v>30</v>
      </c>
      <c r="D95" s="43"/>
      <c r="E95" s="43"/>
      <c r="F95" s="29" t="str">
        <f>E19</f>
        <v>Krajský úřad Plzeňského kraje</v>
      </c>
      <c r="G95" s="43"/>
      <c r="H95" s="43"/>
      <c r="I95" s="34" t="s">
        <v>37</v>
      </c>
      <c r="J95" s="39" t="str">
        <f>E25</f>
        <v>Area Projekt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4" t="s">
        <v>35</v>
      </c>
      <c r="D96" s="43"/>
      <c r="E96" s="43"/>
      <c r="F96" s="29" t="str">
        <f>IF(E22="","",E22)</f>
        <v>Vyplň údaj</v>
      </c>
      <c r="G96" s="43"/>
      <c r="H96" s="43"/>
      <c r="I96" s="34" t="s">
        <v>40</v>
      </c>
      <c r="J96" s="39" t="str">
        <f>E28</f>
        <v>Area Projekt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90"/>
      <c r="B98" s="191"/>
      <c r="C98" s="192" t="s">
        <v>152</v>
      </c>
      <c r="D98" s="193" t="s">
        <v>62</v>
      </c>
      <c r="E98" s="193" t="s">
        <v>58</v>
      </c>
      <c r="F98" s="193" t="s">
        <v>59</v>
      </c>
      <c r="G98" s="193" t="s">
        <v>153</v>
      </c>
      <c r="H98" s="193" t="s">
        <v>154</v>
      </c>
      <c r="I98" s="193" t="s">
        <v>155</v>
      </c>
      <c r="J98" s="193" t="s">
        <v>123</v>
      </c>
      <c r="K98" s="194" t="s">
        <v>156</v>
      </c>
      <c r="L98" s="195"/>
      <c r="M98" s="95" t="s">
        <v>32</v>
      </c>
      <c r="N98" s="96" t="s">
        <v>47</v>
      </c>
      <c r="O98" s="96" t="s">
        <v>157</v>
      </c>
      <c r="P98" s="96" t="s">
        <v>158</v>
      </c>
      <c r="Q98" s="96" t="s">
        <v>159</v>
      </c>
      <c r="R98" s="96" t="s">
        <v>160</v>
      </c>
      <c r="S98" s="96" t="s">
        <v>161</v>
      </c>
      <c r="T98" s="97" t="s">
        <v>162</v>
      </c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="2" customFormat="1" ht="22.8" customHeight="1">
      <c r="A99" s="41"/>
      <c r="B99" s="42"/>
      <c r="C99" s="102" t="s">
        <v>163</v>
      </c>
      <c r="D99" s="43"/>
      <c r="E99" s="43"/>
      <c r="F99" s="43"/>
      <c r="G99" s="43"/>
      <c r="H99" s="43"/>
      <c r="I99" s="43"/>
      <c r="J99" s="196">
        <f>BK99</f>
        <v>0</v>
      </c>
      <c r="K99" s="43"/>
      <c r="L99" s="47"/>
      <c r="M99" s="98"/>
      <c r="N99" s="197"/>
      <c r="O99" s="99"/>
      <c r="P99" s="198">
        <f>P100+P140</f>
        <v>0</v>
      </c>
      <c r="Q99" s="99"/>
      <c r="R99" s="198">
        <f>R100+R140</f>
        <v>16.737057</v>
      </c>
      <c r="S99" s="99"/>
      <c r="T99" s="199">
        <f>T100+T140</f>
        <v>3.7190999999999996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76</v>
      </c>
      <c r="AU99" s="19" t="s">
        <v>124</v>
      </c>
      <c r="BK99" s="200">
        <f>BK100+BK140</f>
        <v>0</v>
      </c>
    </row>
    <row r="100" s="12" customFormat="1" ht="25.92" customHeight="1">
      <c r="A100" s="12"/>
      <c r="B100" s="201"/>
      <c r="C100" s="202"/>
      <c r="D100" s="203" t="s">
        <v>76</v>
      </c>
      <c r="E100" s="204" t="s">
        <v>164</v>
      </c>
      <c r="F100" s="204" t="s">
        <v>165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P101+P128+P132+P138</f>
        <v>0</v>
      </c>
      <c r="Q100" s="209"/>
      <c r="R100" s="210">
        <f>R101+R128+R132+R138</f>
        <v>6.5245949999999997</v>
      </c>
      <c r="S100" s="209"/>
      <c r="T100" s="211">
        <f>T101+T128+T132+T138</f>
        <v>3.7190999999999996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84</v>
      </c>
      <c r="AT100" s="213" t="s">
        <v>76</v>
      </c>
      <c r="AU100" s="213" t="s">
        <v>77</v>
      </c>
      <c r="AY100" s="212" t="s">
        <v>166</v>
      </c>
      <c r="BK100" s="214">
        <f>BK101+BK128+BK132+BK138</f>
        <v>0</v>
      </c>
    </row>
    <row r="101" s="12" customFormat="1" ht="22.8" customHeight="1">
      <c r="A101" s="12"/>
      <c r="B101" s="201"/>
      <c r="C101" s="202"/>
      <c r="D101" s="203" t="s">
        <v>76</v>
      </c>
      <c r="E101" s="215" t="s">
        <v>193</v>
      </c>
      <c r="F101" s="215" t="s">
        <v>325</v>
      </c>
      <c r="G101" s="202"/>
      <c r="H101" s="202"/>
      <c r="I101" s="205"/>
      <c r="J101" s="216">
        <f>BK101</f>
        <v>0</v>
      </c>
      <c r="K101" s="202"/>
      <c r="L101" s="207"/>
      <c r="M101" s="208"/>
      <c r="N101" s="209"/>
      <c r="O101" s="209"/>
      <c r="P101" s="210">
        <f>SUM(P102:P127)</f>
        <v>0</v>
      </c>
      <c r="Q101" s="209"/>
      <c r="R101" s="210">
        <f>SUM(R102:R127)</f>
        <v>6.5245949999999997</v>
      </c>
      <c r="S101" s="209"/>
      <c r="T101" s="211">
        <f>SUM(T102:T127)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84</v>
      </c>
      <c r="AT101" s="213" t="s">
        <v>76</v>
      </c>
      <c r="AU101" s="213" t="s">
        <v>84</v>
      </c>
      <c r="AY101" s="212" t="s">
        <v>166</v>
      </c>
      <c r="BK101" s="214">
        <f>SUM(BK102:BK127)</f>
        <v>0</v>
      </c>
    </row>
    <row r="102" s="2" customFormat="1">
      <c r="A102" s="41"/>
      <c r="B102" s="42"/>
      <c r="C102" s="217" t="s">
        <v>84</v>
      </c>
      <c r="D102" s="217" t="s">
        <v>168</v>
      </c>
      <c r="E102" s="218" t="s">
        <v>1515</v>
      </c>
      <c r="F102" s="219" t="s">
        <v>1516</v>
      </c>
      <c r="G102" s="220" t="s">
        <v>171</v>
      </c>
      <c r="H102" s="221">
        <v>80.849999999999994</v>
      </c>
      <c r="I102" s="222"/>
      <c r="J102" s="223">
        <f>ROUND(I102*H102,2)</f>
        <v>0</v>
      </c>
      <c r="K102" s="219" t="s">
        <v>172</v>
      </c>
      <c r="L102" s="47"/>
      <c r="M102" s="224" t="s">
        <v>32</v>
      </c>
      <c r="N102" s="225" t="s">
        <v>48</v>
      </c>
      <c r="O102" s="87"/>
      <c r="P102" s="226">
        <f>O102*H102</f>
        <v>0</v>
      </c>
      <c r="Q102" s="226">
        <v>0.0147</v>
      </c>
      <c r="R102" s="226">
        <f>Q102*H102</f>
        <v>1.1884949999999999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173</v>
      </c>
      <c r="AT102" s="228" t="s">
        <v>168</v>
      </c>
      <c r="AU102" s="228" t="s">
        <v>86</v>
      </c>
      <c r="AY102" s="19" t="s">
        <v>166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84</v>
      </c>
      <c r="BK102" s="229">
        <f>ROUND(I102*H102,2)</f>
        <v>0</v>
      </c>
      <c r="BL102" s="19" t="s">
        <v>173</v>
      </c>
      <c r="BM102" s="228" t="s">
        <v>1517</v>
      </c>
    </row>
    <row r="103" s="13" customFormat="1">
      <c r="A103" s="13"/>
      <c r="B103" s="230"/>
      <c r="C103" s="231"/>
      <c r="D103" s="232" t="s">
        <v>175</v>
      </c>
      <c r="E103" s="233" t="s">
        <v>32</v>
      </c>
      <c r="F103" s="234" t="s">
        <v>1518</v>
      </c>
      <c r="G103" s="231"/>
      <c r="H103" s="235">
        <v>80.849999999999994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175</v>
      </c>
      <c r="AU103" s="241" t="s">
        <v>86</v>
      </c>
      <c r="AV103" s="13" t="s">
        <v>86</v>
      </c>
      <c r="AW103" s="13" t="s">
        <v>39</v>
      </c>
      <c r="AX103" s="13" t="s">
        <v>77</v>
      </c>
      <c r="AY103" s="241" t="s">
        <v>166</v>
      </c>
    </row>
    <row r="104" s="14" customFormat="1">
      <c r="A104" s="14"/>
      <c r="B104" s="242"/>
      <c r="C104" s="243"/>
      <c r="D104" s="232" t="s">
        <v>175</v>
      </c>
      <c r="E104" s="244" t="s">
        <v>32</v>
      </c>
      <c r="F104" s="245" t="s">
        <v>219</v>
      </c>
      <c r="G104" s="243"/>
      <c r="H104" s="246">
        <v>80.849999999999994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175</v>
      </c>
      <c r="AU104" s="252" t="s">
        <v>86</v>
      </c>
      <c r="AV104" s="14" t="s">
        <v>173</v>
      </c>
      <c r="AW104" s="14" t="s">
        <v>39</v>
      </c>
      <c r="AX104" s="14" t="s">
        <v>84</v>
      </c>
      <c r="AY104" s="252" t="s">
        <v>166</v>
      </c>
    </row>
    <row r="105" s="2" customFormat="1">
      <c r="A105" s="41"/>
      <c r="B105" s="42"/>
      <c r="C105" s="217" t="s">
        <v>86</v>
      </c>
      <c r="D105" s="217" t="s">
        <v>168</v>
      </c>
      <c r="E105" s="218" t="s">
        <v>1519</v>
      </c>
      <c r="F105" s="219" t="s">
        <v>1520</v>
      </c>
      <c r="G105" s="220" t="s">
        <v>171</v>
      </c>
      <c r="H105" s="221">
        <v>80.849999999999994</v>
      </c>
      <c r="I105" s="222"/>
      <c r="J105" s="223">
        <f>ROUND(I105*H105,2)</f>
        <v>0</v>
      </c>
      <c r="K105" s="219" t="s">
        <v>172</v>
      </c>
      <c r="L105" s="47"/>
      <c r="M105" s="224" t="s">
        <v>32</v>
      </c>
      <c r="N105" s="225" t="s">
        <v>48</v>
      </c>
      <c r="O105" s="87"/>
      <c r="P105" s="226">
        <f>O105*H105</f>
        <v>0</v>
      </c>
      <c r="Q105" s="226">
        <v>0.0073499999999999998</v>
      </c>
      <c r="R105" s="226">
        <f>Q105*H105</f>
        <v>0.59424749999999993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173</v>
      </c>
      <c r="AT105" s="228" t="s">
        <v>168</v>
      </c>
      <c r="AU105" s="228" t="s">
        <v>86</v>
      </c>
      <c r="AY105" s="19" t="s">
        <v>166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84</v>
      </c>
      <c r="BK105" s="229">
        <f>ROUND(I105*H105,2)</f>
        <v>0</v>
      </c>
      <c r="BL105" s="19" t="s">
        <v>173</v>
      </c>
      <c r="BM105" s="228" t="s">
        <v>1521</v>
      </c>
    </row>
    <row r="106" s="2" customFormat="1">
      <c r="A106" s="41"/>
      <c r="B106" s="42"/>
      <c r="C106" s="217" t="s">
        <v>94</v>
      </c>
      <c r="D106" s="217" t="s">
        <v>168</v>
      </c>
      <c r="E106" s="218" t="s">
        <v>1522</v>
      </c>
      <c r="F106" s="219" t="s">
        <v>1523</v>
      </c>
      <c r="G106" s="220" t="s">
        <v>171</v>
      </c>
      <c r="H106" s="221">
        <v>66.150000000000006</v>
      </c>
      <c r="I106" s="222"/>
      <c r="J106" s="223">
        <f>ROUND(I106*H106,2)</f>
        <v>0</v>
      </c>
      <c r="K106" s="219" t="s">
        <v>172</v>
      </c>
      <c r="L106" s="47"/>
      <c r="M106" s="224" t="s">
        <v>32</v>
      </c>
      <c r="N106" s="225" t="s">
        <v>48</v>
      </c>
      <c r="O106" s="87"/>
      <c r="P106" s="226">
        <f>O106*H106</f>
        <v>0</v>
      </c>
      <c r="Q106" s="226">
        <v>0.0097000000000000003</v>
      </c>
      <c r="R106" s="226">
        <f>Q106*H106</f>
        <v>0.64165500000000009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173</v>
      </c>
      <c r="AT106" s="228" t="s">
        <v>168</v>
      </c>
      <c r="AU106" s="228" t="s">
        <v>86</v>
      </c>
      <c r="AY106" s="19" t="s">
        <v>166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84</v>
      </c>
      <c r="BK106" s="229">
        <f>ROUND(I106*H106,2)</f>
        <v>0</v>
      </c>
      <c r="BL106" s="19" t="s">
        <v>173</v>
      </c>
      <c r="BM106" s="228" t="s">
        <v>1524</v>
      </c>
    </row>
    <row r="107" s="13" customFormat="1">
      <c r="A107" s="13"/>
      <c r="B107" s="230"/>
      <c r="C107" s="231"/>
      <c r="D107" s="232" t="s">
        <v>175</v>
      </c>
      <c r="E107" s="233" t="s">
        <v>32</v>
      </c>
      <c r="F107" s="234" t="s">
        <v>1525</v>
      </c>
      <c r="G107" s="231"/>
      <c r="H107" s="235">
        <v>66.150000000000006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175</v>
      </c>
      <c r="AU107" s="241" t="s">
        <v>86</v>
      </c>
      <c r="AV107" s="13" t="s">
        <v>86</v>
      </c>
      <c r="AW107" s="13" t="s">
        <v>39</v>
      </c>
      <c r="AX107" s="13" t="s">
        <v>77</v>
      </c>
      <c r="AY107" s="241" t="s">
        <v>166</v>
      </c>
    </row>
    <row r="108" s="14" customFormat="1">
      <c r="A108" s="14"/>
      <c r="B108" s="242"/>
      <c r="C108" s="243"/>
      <c r="D108" s="232" t="s">
        <v>175</v>
      </c>
      <c r="E108" s="244" t="s">
        <v>32</v>
      </c>
      <c r="F108" s="245" t="s">
        <v>219</v>
      </c>
      <c r="G108" s="243"/>
      <c r="H108" s="246">
        <v>66.150000000000006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175</v>
      </c>
      <c r="AU108" s="252" t="s">
        <v>86</v>
      </c>
      <c r="AV108" s="14" t="s">
        <v>173</v>
      </c>
      <c r="AW108" s="14" t="s">
        <v>39</v>
      </c>
      <c r="AX108" s="14" t="s">
        <v>84</v>
      </c>
      <c r="AY108" s="252" t="s">
        <v>166</v>
      </c>
    </row>
    <row r="109" s="2" customFormat="1" ht="16.5" customHeight="1">
      <c r="A109" s="41"/>
      <c r="B109" s="42"/>
      <c r="C109" s="263" t="s">
        <v>173</v>
      </c>
      <c r="D109" s="263" t="s">
        <v>267</v>
      </c>
      <c r="E109" s="264" t="s">
        <v>1526</v>
      </c>
      <c r="F109" s="265" t="s">
        <v>1527</v>
      </c>
      <c r="G109" s="266" t="s">
        <v>171</v>
      </c>
      <c r="H109" s="267">
        <v>67.472999999999999</v>
      </c>
      <c r="I109" s="268"/>
      <c r="J109" s="269">
        <f>ROUND(I109*H109,2)</f>
        <v>0</v>
      </c>
      <c r="K109" s="265" t="s">
        <v>172</v>
      </c>
      <c r="L109" s="270"/>
      <c r="M109" s="271" t="s">
        <v>32</v>
      </c>
      <c r="N109" s="272" t="s">
        <v>48</v>
      </c>
      <c r="O109" s="87"/>
      <c r="P109" s="226">
        <f>O109*H109</f>
        <v>0</v>
      </c>
      <c r="Q109" s="226">
        <v>0.025000000000000001</v>
      </c>
      <c r="R109" s="226">
        <f>Q109*H109</f>
        <v>1.686825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202</v>
      </c>
      <c r="AT109" s="228" t="s">
        <v>267</v>
      </c>
      <c r="AU109" s="228" t="s">
        <v>86</v>
      </c>
      <c r="AY109" s="19" t="s">
        <v>166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84</v>
      </c>
      <c r="BK109" s="229">
        <f>ROUND(I109*H109,2)</f>
        <v>0</v>
      </c>
      <c r="BL109" s="19" t="s">
        <v>173</v>
      </c>
      <c r="BM109" s="228" t="s">
        <v>1528</v>
      </c>
    </row>
    <row r="110" s="13" customFormat="1">
      <c r="A110" s="13"/>
      <c r="B110" s="230"/>
      <c r="C110" s="231"/>
      <c r="D110" s="232" t="s">
        <v>175</v>
      </c>
      <c r="E110" s="231"/>
      <c r="F110" s="234" t="s">
        <v>1529</v>
      </c>
      <c r="G110" s="231"/>
      <c r="H110" s="235">
        <v>67.472999999999999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175</v>
      </c>
      <c r="AU110" s="241" t="s">
        <v>86</v>
      </c>
      <c r="AV110" s="13" t="s">
        <v>86</v>
      </c>
      <c r="AW110" s="13" t="s">
        <v>4</v>
      </c>
      <c r="AX110" s="13" t="s">
        <v>84</v>
      </c>
      <c r="AY110" s="241" t="s">
        <v>166</v>
      </c>
    </row>
    <row r="111" s="2" customFormat="1" ht="16.5" customHeight="1">
      <c r="A111" s="41"/>
      <c r="B111" s="42"/>
      <c r="C111" s="217" t="s">
        <v>188</v>
      </c>
      <c r="D111" s="217" t="s">
        <v>168</v>
      </c>
      <c r="E111" s="218" t="s">
        <v>465</v>
      </c>
      <c r="F111" s="219" t="s">
        <v>466</v>
      </c>
      <c r="G111" s="220" t="s">
        <v>171</v>
      </c>
      <c r="H111" s="221">
        <v>80.849999999999994</v>
      </c>
      <c r="I111" s="222"/>
      <c r="J111" s="223">
        <f>ROUND(I111*H111,2)</f>
        <v>0</v>
      </c>
      <c r="K111" s="219" t="s">
        <v>172</v>
      </c>
      <c r="L111" s="47"/>
      <c r="M111" s="224" t="s">
        <v>32</v>
      </c>
      <c r="N111" s="225" t="s">
        <v>48</v>
      </c>
      <c r="O111" s="87"/>
      <c r="P111" s="226">
        <f>O111*H111</f>
        <v>0</v>
      </c>
      <c r="Q111" s="226">
        <v>0.00025999999999999998</v>
      </c>
      <c r="R111" s="226">
        <f>Q111*H111</f>
        <v>0.021020999999999998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173</v>
      </c>
      <c r="AT111" s="228" t="s">
        <v>168</v>
      </c>
      <c r="AU111" s="228" t="s">
        <v>86</v>
      </c>
      <c r="AY111" s="19" t="s">
        <v>166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84</v>
      </c>
      <c r="BK111" s="229">
        <f>ROUND(I111*H111,2)</f>
        <v>0</v>
      </c>
      <c r="BL111" s="19" t="s">
        <v>173</v>
      </c>
      <c r="BM111" s="228" t="s">
        <v>1530</v>
      </c>
    </row>
    <row r="112" s="13" customFormat="1">
      <c r="A112" s="13"/>
      <c r="B112" s="230"/>
      <c r="C112" s="231"/>
      <c r="D112" s="232" t="s">
        <v>175</v>
      </c>
      <c r="E112" s="233" t="s">
        <v>32</v>
      </c>
      <c r="F112" s="234" t="s">
        <v>1531</v>
      </c>
      <c r="G112" s="231"/>
      <c r="H112" s="235">
        <v>80.849999999999994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175</v>
      </c>
      <c r="AU112" s="241" t="s">
        <v>86</v>
      </c>
      <c r="AV112" s="13" t="s">
        <v>86</v>
      </c>
      <c r="AW112" s="13" t="s">
        <v>39</v>
      </c>
      <c r="AX112" s="13" t="s">
        <v>77</v>
      </c>
      <c r="AY112" s="241" t="s">
        <v>166</v>
      </c>
    </row>
    <row r="113" s="14" customFormat="1">
      <c r="A113" s="14"/>
      <c r="B113" s="242"/>
      <c r="C113" s="243"/>
      <c r="D113" s="232" t="s">
        <v>175</v>
      </c>
      <c r="E113" s="244" t="s">
        <v>32</v>
      </c>
      <c r="F113" s="245" t="s">
        <v>219</v>
      </c>
      <c r="G113" s="243"/>
      <c r="H113" s="246">
        <v>80.849999999999994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175</v>
      </c>
      <c r="AU113" s="252" t="s">
        <v>86</v>
      </c>
      <c r="AV113" s="14" t="s">
        <v>173</v>
      </c>
      <c r="AW113" s="14" t="s">
        <v>39</v>
      </c>
      <c r="AX113" s="14" t="s">
        <v>84</v>
      </c>
      <c r="AY113" s="252" t="s">
        <v>166</v>
      </c>
    </row>
    <row r="114" s="2" customFormat="1">
      <c r="A114" s="41"/>
      <c r="B114" s="42"/>
      <c r="C114" s="217" t="s">
        <v>193</v>
      </c>
      <c r="D114" s="217" t="s">
        <v>168</v>
      </c>
      <c r="E114" s="218" t="s">
        <v>499</v>
      </c>
      <c r="F114" s="219" t="s">
        <v>500</v>
      </c>
      <c r="G114" s="220" t="s">
        <v>171</v>
      </c>
      <c r="H114" s="221">
        <v>14.699999999999999</v>
      </c>
      <c r="I114" s="222"/>
      <c r="J114" s="223">
        <f>ROUND(I114*H114,2)</f>
        <v>0</v>
      </c>
      <c r="K114" s="219" t="s">
        <v>172</v>
      </c>
      <c r="L114" s="47"/>
      <c r="M114" s="224" t="s">
        <v>32</v>
      </c>
      <c r="N114" s="225" t="s">
        <v>48</v>
      </c>
      <c r="O114" s="87"/>
      <c r="P114" s="226">
        <f>O114*H114</f>
        <v>0</v>
      </c>
      <c r="Q114" s="226">
        <v>0.0086</v>
      </c>
      <c r="R114" s="226">
        <f>Q114*H114</f>
        <v>0.12642000000000001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173</v>
      </c>
      <c r="AT114" s="228" t="s">
        <v>168</v>
      </c>
      <c r="AU114" s="228" t="s">
        <v>86</v>
      </c>
      <c r="AY114" s="19" t="s">
        <v>166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84</v>
      </c>
      <c r="BK114" s="229">
        <f>ROUND(I114*H114,2)</f>
        <v>0</v>
      </c>
      <c r="BL114" s="19" t="s">
        <v>173</v>
      </c>
      <c r="BM114" s="228" t="s">
        <v>1532</v>
      </c>
    </row>
    <row r="115" s="13" customFormat="1">
      <c r="A115" s="13"/>
      <c r="B115" s="230"/>
      <c r="C115" s="231"/>
      <c r="D115" s="232" t="s">
        <v>175</v>
      </c>
      <c r="E115" s="233" t="s">
        <v>32</v>
      </c>
      <c r="F115" s="234" t="s">
        <v>1533</v>
      </c>
      <c r="G115" s="231"/>
      <c r="H115" s="235">
        <v>14.699999999999999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175</v>
      </c>
      <c r="AU115" s="241" t="s">
        <v>86</v>
      </c>
      <c r="AV115" s="13" t="s">
        <v>86</v>
      </c>
      <c r="AW115" s="13" t="s">
        <v>39</v>
      </c>
      <c r="AX115" s="13" t="s">
        <v>77</v>
      </c>
      <c r="AY115" s="241" t="s">
        <v>166</v>
      </c>
    </row>
    <row r="116" s="14" customFormat="1">
      <c r="A116" s="14"/>
      <c r="B116" s="242"/>
      <c r="C116" s="243"/>
      <c r="D116" s="232" t="s">
        <v>175</v>
      </c>
      <c r="E116" s="244" t="s">
        <v>32</v>
      </c>
      <c r="F116" s="245" t="s">
        <v>219</v>
      </c>
      <c r="G116" s="243"/>
      <c r="H116" s="246">
        <v>14.699999999999999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175</v>
      </c>
      <c r="AU116" s="252" t="s">
        <v>86</v>
      </c>
      <c r="AV116" s="14" t="s">
        <v>173</v>
      </c>
      <c r="AW116" s="14" t="s">
        <v>39</v>
      </c>
      <c r="AX116" s="14" t="s">
        <v>84</v>
      </c>
      <c r="AY116" s="252" t="s">
        <v>166</v>
      </c>
    </row>
    <row r="117" s="2" customFormat="1" ht="16.5" customHeight="1">
      <c r="A117" s="41"/>
      <c r="B117" s="42"/>
      <c r="C117" s="263" t="s">
        <v>197</v>
      </c>
      <c r="D117" s="263" t="s">
        <v>267</v>
      </c>
      <c r="E117" s="264" t="s">
        <v>511</v>
      </c>
      <c r="F117" s="265" t="s">
        <v>512</v>
      </c>
      <c r="G117" s="266" t="s">
        <v>171</v>
      </c>
      <c r="H117" s="267">
        <v>15.435000000000001</v>
      </c>
      <c r="I117" s="268"/>
      <c r="J117" s="269">
        <f>ROUND(I117*H117,2)</f>
        <v>0</v>
      </c>
      <c r="K117" s="265" t="s">
        <v>172</v>
      </c>
      <c r="L117" s="270"/>
      <c r="M117" s="271" t="s">
        <v>32</v>
      </c>
      <c r="N117" s="272" t="s">
        <v>48</v>
      </c>
      <c r="O117" s="87"/>
      <c r="P117" s="226">
        <f>O117*H117</f>
        <v>0</v>
      </c>
      <c r="Q117" s="226">
        <v>0.0047999999999999996</v>
      </c>
      <c r="R117" s="226">
        <f>Q117*H117</f>
        <v>0.074088000000000001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202</v>
      </c>
      <c r="AT117" s="228" t="s">
        <v>267</v>
      </c>
      <c r="AU117" s="228" t="s">
        <v>86</v>
      </c>
      <c r="AY117" s="19" t="s">
        <v>166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84</v>
      </c>
      <c r="BK117" s="229">
        <f>ROUND(I117*H117,2)</f>
        <v>0</v>
      </c>
      <c r="BL117" s="19" t="s">
        <v>173</v>
      </c>
      <c r="BM117" s="228" t="s">
        <v>1534</v>
      </c>
    </row>
    <row r="118" s="2" customFormat="1">
      <c r="A118" s="41"/>
      <c r="B118" s="42"/>
      <c r="C118" s="43"/>
      <c r="D118" s="232" t="s">
        <v>308</v>
      </c>
      <c r="E118" s="43"/>
      <c r="F118" s="273" t="s">
        <v>1535</v>
      </c>
      <c r="G118" s="43"/>
      <c r="H118" s="43"/>
      <c r="I118" s="274"/>
      <c r="J118" s="43"/>
      <c r="K118" s="43"/>
      <c r="L118" s="47"/>
      <c r="M118" s="275"/>
      <c r="N118" s="27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308</v>
      </c>
      <c r="AU118" s="19" t="s">
        <v>86</v>
      </c>
    </row>
    <row r="119" s="13" customFormat="1">
      <c r="A119" s="13"/>
      <c r="B119" s="230"/>
      <c r="C119" s="231"/>
      <c r="D119" s="232" t="s">
        <v>175</v>
      </c>
      <c r="E119" s="233" t="s">
        <v>32</v>
      </c>
      <c r="F119" s="234" t="s">
        <v>1533</v>
      </c>
      <c r="G119" s="231"/>
      <c r="H119" s="235">
        <v>14.699999999999999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175</v>
      </c>
      <c r="AU119" s="241" t="s">
        <v>86</v>
      </c>
      <c r="AV119" s="13" t="s">
        <v>86</v>
      </c>
      <c r="AW119" s="13" t="s">
        <v>39</v>
      </c>
      <c r="AX119" s="13" t="s">
        <v>77</v>
      </c>
      <c r="AY119" s="241" t="s">
        <v>166</v>
      </c>
    </row>
    <row r="120" s="14" customFormat="1">
      <c r="A120" s="14"/>
      <c r="B120" s="242"/>
      <c r="C120" s="243"/>
      <c r="D120" s="232" t="s">
        <v>175</v>
      </c>
      <c r="E120" s="244" t="s">
        <v>32</v>
      </c>
      <c r="F120" s="245" t="s">
        <v>219</v>
      </c>
      <c r="G120" s="243"/>
      <c r="H120" s="246">
        <v>14.699999999999999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175</v>
      </c>
      <c r="AU120" s="252" t="s">
        <v>86</v>
      </c>
      <c r="AV120" s="14" t="s">
        <v>173</v>
      </c>
      <c r="AW120" s="14" t="s">
        <v>39</v>
      </c>
      <c r="AX120" s="14" t="s">
        <v>84</v>
      </c>
      <c r="AY120" s="252" t="s">
        <v>166</v>
      </c>
    </row>
    <row r="121" s="13" customFormat="1">
      <c r="A121" s="13"/>
      <c r="B121" s="230"/>
      <c r="C121" s="231"/>
      <c r="D121" s="232" t="s">
        <v>175</v>
      </c>
      <c r="E121" s="231"/>
      <c r="F121" s="234" t="s">
        <v>1536</v>
      </c>
      <c r="G121" s="231"/>
      <c r="H121" s="235">
        <v>15.435000000000001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175</v>
      </c>
      <c r="AU121" s="241" t="s">
        <v>86</v>
      </c>
      <c r="AV121" s="13" t="s">
        <v>86</v>
      </c>
      <c r="AW121" s="13" t="s">
        <v>4</v>
      </c>
      <c r="AX121" s="13" t="s">
        <v>84</v>
      </c>
      <c r="AY121" s="241" t="s">
        <v>166</v>
      </c>
    </row>
    <row r="122" s="2" customFormat="1" ht="21.75" customHeight="1">
      <c r="A122" s="41"/>
      <c r="B122" s="42"/>
      <c r="C122" s="217" t="s">
        <v>202</v>
      </c>
      <c r="D122" s="217" t="s">
        <v>168</v>
      </c>
      <c r="E122" s="218" t="s">
        <v>613</v>
      </c>
      <c r="F122" s="219" t="s">
        <v>614</v>
      </c>
      <c r="G122" s="220" t="s">
        <v>171</v>
      </c>
      <c r="H122" s="221">
        <v>80.849999999999994</v>
      </c>
      <c r="I122" s="222"/>
      <c r="J122" s="223">
        <f>ROUND(I122*H122,2)</f>
        <v>0</v>
      </c>
      <c r="K122" s="219" t="s">
        <v>172</v>
      </c>
      <c r="L122" s="47"/>
      <c r="M122" s="224" t="s">
        <v>32</v>
      </c>
      <c r="N122" s="225" t="s">
        <v>48</v>
      </c>
      <c r="O122" s="87"/>
      <c r="P122" s="226">
        <f>O122*H122</f>
        <v>0</v>
      </c>
      <c r="Q122" s="226">
        <v>0.023630000000000002</v>
      </c>
      <c r="R122" s="226">
        <f>Q122*H122</f>
        <v>1.9104855000000001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173</v>
      </c>
      <c r="AT122" s="228" t="s">
        <v>168</v>
      </c>
      <c r="AU122" s="228" t="s">
        <v>86</v>
      </c>
      <c r="AY122" s="19" t="s">
        <v>166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9" t="s">
        <v>84</v>
      </c>
      <c r="BK122" s="229">
        <f>ROUND(I122*H122,2)</f>
        <v>0</v>
      </c>
      <c r="BL122" s="19" t="s">
        <v>173</v>
      </c>
      <c r="BM122" s="228" t="s">
        <v>1537</v>
      </c>
    </row>
    <row r="123" s="13" customFormat="1">
      <c r="A123" s="13"/>
      <c r="B123" s="230"/>
      <c r="C123" s="231"/>
      <c r="D123" s="232" t="s">
        <v>175</v>
      </c>
      <c r="E123" s="233" t="s">
        <v>32</v>
      </c>
      <c r="F123" s="234" t="s">
        <v>1531</v>
      </c>
      <c r="G123" s="231"/>
      <c r="H123" s="235">
        <v>80.849999999999994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175</v>
      </c>
      <c r="AU123" s="241" t="s">
        <v>86</v>
      </c>
      <c r="AV123" s="13" t="s">
        <v>86</v>
      </c>
      <c r="AW123" s="13" t="s">
        <v>39</v>
      </c>
      <c r="AX123" s="13" t="s">
        <v>77</v>
      </c>
      <c r="AY123" s="241" t="s">
        <v>166</v>
      </c>
    </row>
    <row r="124" s="14" customFormat="1">
      <c r="A124" s="14"/>
      <c r="B124" s="242"/>
      <c r="C124" s="243"/>
      <c r="D124" s="232" t="s">
        <v>175</v>
      </c>
      <c r="E124" s="244" t="s">
        <v>32</v>
      </c>
      <c r="F124" s="245" t="s">
        <v>219</v>
      </c>
      <c r="G124" s="243"/>
      <c r="H124" s="246">
        <v>80.849999999999994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175</v>
      </c>
      <c r="AU124" s="252" t="s">
        <v>86</v>
      </c>
      <c r="AV124" s="14" t="s">
        <v>173</v>
      </c>
      <c r="AW124" s="14" t="s">
        <v>39</v>
      </c>
      <c r="AX124" s="14" t="s">
        <v>84</v>
      </c>
      <c r="AY124" s="252" t="s">
        <v>166</v>
      </c>
    </row>
    <row r="125" s="2" customFormat="1">
      <c r="A125" s="41"/>
      <c r="B125" s="42"/>
      <c r="C125" s="217" t="s">
        <v>208</v>
      </c>
      <c r="D125" s="217" t="s">
        <v>168</v>
      </c>
      <c r="E125" s="218" t="s">
        <v>414</v>
      </c>
      <c r="F125" s="219" t="s">
        <v>415</v>
      </c>
      <c r="G125" s="220" t="s">
        <v>171</v>
      </c>
      <c r="H125" s="221">
        <v>80.849999999999994</v>
      </c>
      <c r="I125" s="222"/>
      <c r="J125" s="223">
        <f>ROUND(I125*H125,2)</f>
        <v>0</v>
      </c>
      <c r="K125" s="219" t="s">
        <v>172</v>
      </c>
      <c r="L125" s="47"/>
      <c r="M125" s="224" t="s">
        <v>32</v>
      </c>
      <c r="N125" s="225" t="s">
        <v>48</v>
      </c>
      <c r="O125" s="87"/>
      <c r="P125" s="226">
        <f>O125*H125</f>
        <v>0</v>
      </c>
      <c r="Q125" s="226">
        <v>0.00348</v>
      </c>
      <c r="R125" s="226">
        <f>Q125*H125</f>
        <v>0.281358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173</v>
      </c>
      <c r="AT125" s="228" t="s">
        <v>168</v>
      </c>
      <c r="AU125" s="228" t="s">
        <v>86</v>
      </c>
      <c r="AY125" s="19" t="s">
        <v>166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84</v>
      </c>
      <c r="BK125" s="229">
        <f>ROUND(I125*H125,2)</f>
        <v>0</v>
      </c>
      <c r="BL125" s="19" t="s">
        <v>173</v>
      </c>
      <c r="BM125" s="228" t="s">
        <v>1538</v>
      </c>
    </row>
    <row r="126" s="13" customFormat="1">
      <c r="A126" s="13"/>
      <c r="B126" s="230"/>
      <c r="C126" s="231"/>
      <c r="D126" s="232" t="s">
        <v>175</v>
      </c>
      <c r="E126" s="233" t="s">
        <v>32</v>
      </c>
      <c r="F126" s="234" t="s">
        <v>1531</v>
      </c>
      <c r="G126" s="231"/>
      <c r="H126" s="235">
        <v>80.849999999999994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175</v>
      </c>
      <c r="AU126" s="241" t="s">
        <v>86</v>
      </c>
      <c r="AV126" s="13" t="s">
        <v>86</v>
      </c>
      <c r="AW126" s="13" t="s">
        <v>39</v>
      </c>
      <c r="AX126" s="13" t="s">
        <v>77</v>
      </c>
      <c r="AY126" s="241" t="s">
        <v>166</v>
      </c>
    </row>
    <row r="127" s="14" customFormat="1">
      <c r="A127" s="14"/>
      <c r="B127" s="242"/>
      <c r="C127" s="243"/>
      <c r="D127" s="232" t="s">
        <v>175</v>
      </c>
      <c r="E127" s="244" t="s">
        <v>32</v>
      </c>
      <c r="F127" s="245" t="s">
        <v>219</v>
      </c>
      <c r="G127" s="243"/>
      <c r="H127" s="246">
        <v>80.849999999999994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175</v>
      </c>
      <c r="AU127" s="252" t="s">
        <v>86</v>
      </c>
      <c r="AV127" s="14" t="s">
        <v>173</v>
      </c>
      <c r="AW127" s="14" t="s">
        <v>39</v>
      </c>
      <c r="AX127" s="14" t="s">
        <v>84</v>
      </c>
      <c r="AY127" s="252" t="s">
        <v>166</v>
      </c>
    </row>
    <row r="128" s="12" customFormat="1" ht="22.8" customHeight="1">
      <c r="A128" s="12"/>
      <c r="B128" s="201"/>
      <c r="C128" s="202"/>
      <c r="D128" s="203" t="s">
        <v>76</v>
      </c>
      <c r="E128" s="215" t="s">
        <v>208</v>
      </c>
      <c r="F128" s="215" t="s">
        <v>688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SUM(P129:P131)</f>
        <v>0</v>
      </c>
      <c r="Q128" s="209"/>
      <c r="R128" s="210">
        <f>SUM(R129:R131)</f>
        <v>0</v>
      </c>
      <c r="S128" s="209"/>
      <c r="T128" s="211">
        <f>SUM(T129:T131)</f>
        <v>3.7190999999999996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84</v>
      </c>
      <c r="AT128" s="213" t="s">
        <v>76</v>
      </c>
      <c r="AU128" s="213" t="s">
        <v>84</v>
      </c>
      <c r="AY128" s="212" t="s">
        <v>166</v>
      </c>
      <c r="BK128" s="214">
        <f>SUM(BK129:BK131)</f>
        <v>0</v>
      </c>
    </row>
    <row r="129" s="2" customFormat="1">
      <c r="A129" s="41"/>
      <c r="B129" s="42"/>
      <c r="C129" s="217" t="s">
        <v>212</v>
      </c>
      <c r="D129" s="217" t="s">
        <v>168</v>
      </c>
      <c r="E129" s="218" t="s">
        <v>881</v>
      </c>
      <c r="F129" s="219" t="s">
        <v>882</v>
      </c>
      <c r="G129" s="220" t="s">
        <v>171</v>
      </c>
      <c r="H129" s="221">
        <v>80.849999999999994</v>
      </c>
      <c r="I129" s="222"/>
      <c r="J129" s="223">
        <f>ROUND(I129*H129,2)</f>
        <v>0</v>
      </c>
      <c r="K129" s="219" t="s">
        <v>172</v>
      </c>
      <c r="L129" s="47"/>
      <c r="M129" s="224" t="s">
        <v>32</v>
      </c>
      <c r="N129" s="225" t="s">
        <v>48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0.045999999999999999</v>
      </c>
      <c r="T129" s="227">
        <f>S129*H129</f>
        <v>3.7190999999999996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173</v>
      </c>
      <c r="AT129" s="228" t="s">
        <v>168</v>
      </c>
      <c r="AU129" s="228" t="s">
        <v>86</v>
      </c>
      <c r="AY129" s="19" t="s">
        <v>166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84</v>
      </c>
      <c r="BK129" s="229">
        <f>ROUND(I129*H129,2)</f>
        <v>0</v>
      </c>
      <c r="BL129" s="19" t="s">
        <v>173</v>
      </c>
      <c r="BM129" s="228" t="s">
        <v>1539</v>
      </c>
    </row>
    <row r="130" s="13" customFormat="1">
      <c r="A130" s="13"/>
      <c r="B130" s="230"/>
      <c r="C130" s="231"/>
      <c r="D130" s="232" t="s">
        <v>175</v>
      </c>
      <c r="E130" s="233" t="s">
        <v>32</v>
      </c>
      <c r="F130" s="234" t="s">
        <v>1540</v>
      </c>
      <c r="G130" s="231"/>
      <c r="H130" s="235">
        <v>80.849999999999994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175</v>
      </c>
      <c r="AU130" s="241" t="s">
        <v>86</v>
      </c>
      <c r="AV130" s="13" t="s">
        <v>86</v>
      </c>
      <c r="AW130" s="13" t="s">
        <v>39</v>
      </c>
      <c r="AX130" s="13" t="s">
        <v>77</v>
      </c>
      <c r="AY130" s="241" t="s">
        <v>166</v>
      </c>
    </row>
    <row r="131" s="14" customFormat="1">
      <c r="A131" s="14"/>
      <c r="B131" s="242"/>
      <c r="C131" s="243"/>
      <c r="D131" s="232" t="s">
        <v>175</v>
      </c>
      <c r="E131" s="244" t="s">
        <v>32</v>
      </c>
      <c r="F131" s="245" t="s">
        <v>219</v>
      </c>
      <c r="G131" s="243"/>
      <c r="H131" s="246">
        <v>80.849999999999994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175</v>
      </c>
      <c r="AU131" s="252" t="s">
        <v>86</v>
      </c>
      <c r="AV131" s="14" t="s">
        <v>173</v>
      </c>
      <c r="AW131" s="14" t="s">
        <v>39</v>
      </c>
      <c r="AX131" s="14" t="s">
        <v>84</v>
      </c>
      <c r="AY131" s="252" t="s">
        <v>166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931</v>
      </c>
      <c r="F132" s="215" t="s">
        <v>932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SUM(P133:P137)</f>
        <v>0</v>
      </c>
      <c r="Q132" s="209"/>
      <c r="R132" s="210">
        <f>SUM(R133:R137)</f>
        <v>0</v>
      </c>
      <c r="S132" s="209"/>
      <c r="T132" s="211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76</v>
      </c>
      <c r="AU132" s="213" t="s">
        <v>84</v>
      </c>
      <c r="AY132" s="212" t="s">
        <v>166</v>
      </c>
      <c r="BK132" s="214">
        <f>SUM(BK133:BK137)</f>
        <v>0</v>
      </c>
    </row>
    <row r="133" s="2" customFormat="1">
      <c r="A133" s="41"/>
      <c r="B133" s="42"/>
      <c r="C133" s="217" t="s">
        <v>220</v>
      </c>
      <c r="D133" s="217" t="s">
        <v>168</v>
      </c>
      <c r="E133" s="218" t="s">
        <v>934</v>
      </c>
      <c r="F133" s="219" t="s">
        <v>935</v>
      </c>
      <c r="G133" s="220" t="s">
        <v>274</v>
      </c>
      <c r="H133" s="221">
        <v>3.7189999999999999</v>
      </c>
      <c r="I133" s="222"/>
      <c r="J133" s="223">
        <f>ROUND(I133*H133,2)</f>
        <v>0</v>
      </c>
      <c r="K133" s="219" t="s">
        <v>172</v>
      </c>
      <c r="L133" s="47"/>
      <c r="M133" s="224" t="s">
        <v>32</v>
      </c>
      <c r="N133" s="225" t="s">
        <v>48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173</v>
      </c>
      <c r="AT133" s="228" t="s">
        <v>168</v>
      </c>
      <c r="AU133" s="228" t="s">
        <v>86</v>
      </c>
      <c r="AY133" s="19" t="s">
        <v>166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84</v>
      </c>
      <c r="BK133" s="229">
        <f>ROUND(I133*H133,2)</f>
        <v>0</v>
      </c>
      <c r="BL133" s="19" t="s">
        <v>173</v>
      </c>
      <c r="BM133" s="228" t="s">
        <v>1541</v>
      </c>
    </row>
    <row r="134" s="2" customFormat="1" ht="21.75" customHeight="1">
      <c r="A134" s="41"/>
      <c r="B134" s="42"/>
      <c r="C134" s="217" t="s">
        <v>226</v>
      </c>
      <c r="D134" s="217" t="s">
        <v>168</v>
      </c>
      <c r="E134" s="218" t="s">
        <v>946</v>
      </c>
      <c r="F134" s="219" t="s">
        <v>947</v>
      </c>
      <c r="G134" s="220" t="s">
        <v>274</v>
      </c>
      <c r="H134" s="221">
        <v>3.7189999999999999</v>
      </c>
      <c r="I134" s="222"/>
      <c r="J134" s="223">
        <f>ROUND(I134*H134,2)</f>
        <v>0</v>
      </c>
      <c r="K134" s="219" t="s">
        <v>172</v>
      </c>
      <c r="L134" s="47"/>
      <c r="M134" s="224" t="s">
        <v>32</v>
      </c>
      <c r="N134" s="225" t="s">
        <v>48</v>
      </c>
      <c r="O134" s="87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8" t="s">
        <v>173</v>
      </c>
      <c r="AT134" s="228" t="s">
        <v>168</v>
      </c>
      <c r="AU134" s="228" t="s">
        <v>86</v>
      </c>
      <c r="AY134" s="19" t="s">
        <v>166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9" t="s">
        <v>84</v>
      </c>
      <c r="BK134" s="229">
        <f>ROUND(I134*H134,2)</f>
        <v>0</v>
      </c>
      <c r="BL134" s="19" t="s">
        <v>173</v>
      </c>
      <c r="BM134" s="228" t="s">
        <v>1542</v>
      </c>
    </row>
    <row r="135" s="2" customFormat="1">
      <c r="A135" s="41"/>
      <c r="B135" s="42"/>
      <c r="C135" s="217" t="s">
        <v>232</v>
      </c>
      <c r="D135" s="217" t="s">
        <v>168</v>
      </c>
      <c r="E135" s="218" t="s">
        <v>950</v>
      </c>
      <c r="F135" s="219" t="s">
        <v>951</v>
      </c>
      <c r="G135" s="220" t="s">
        <v>274</v>
      </c>
      <c r="H135" s="221">
        <v>111.56999999999999</v>
      </c>
      <c r="I135" s="222"/>
      <c r="J135" s="223">
        <f>ROUND(I135*H135,2)</f>
        <v>0</v>
      </c>
      <c r="K135" s="219" t="s">
        <v>172</v>
      </c>
      <c r="L135" s="47"/>
      <c r="M135" s="224" t="s">
        <v>32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173</v>
      </c>
      <c r="AT135" s="228" t="s">
        <v>168</v>
      </c>
      <c r="AU135" s="228" t="s">
        <v>86</v>
      </c>
      <c r="AY135" s="19" t="s">
        <v>166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84</v>
      </c>
      <c r="BK135" s="229">
        <f>ROUND(I135*H135,2)</f>
        <v>0</v>
      </c>
      <c r="BL135" s="19" t="s">
        <v>173</v>
      </c>
      <c r="BM135" s="228" t="s">
        <v>1543</v>
      </c>
    </row>
    <row r="136" s="13" customFormat="1">
      <c r="A136" s="13"/>
      <c r="B136" s="230"/>
      <c r="C136" s="231"/>
      <c r="D136" s="232" t="s">
        <v>175</v>
      </c>
      <c r="E136" s="231"/>
      <c r="F136" s="234" t="s">
        <v>1544</v>
      </c>
      <c r="G136" s="231"/>
      <c r="H136" s="235">
        <v>111.56999999999999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175</v>
      </c>
      <c r="AU136" s="241" t="s">
        <v>86</v>
      </c>
      <c r="AV136" s="13" t="s">
        <v>86</v>
      </c>
      <c r="AW136" s="13" t="s">
        <v>4</v>
      </c>
      <c r="AX136" s="13" t="s">
        <v>84</v>
      </c>
      <c r="AY136" s="241" t="s">
        <v>166</v>
      </c>
    </row>
    <row r="137" s="2" customFormat="1">
      <c r="A137" s="41"/>
      <c r="B137" s="42"/>
      <c r="C137" s="217" t="s">
        <v>237</v>
      </c>
      <c r="D137" s="217" t="s">
        <v>168</v>
      </c>
      <c r="E137" s="218" t="s">
        <v>1545</v>
      </c>
      <c r="F137" s="219" t="s">
        <v>1546</v>
      </c>
      <c r="G137" s="220" t="s">
        <v>274</v>
      </c>
      <c r="H137" s="221">
        <v>3.7189999999999999</v>
      </c>
      <c r="I137" s="222"/>
      <c r="J137" s="223">
        <f>ROUND(I137*H137,2)</f>
        <v>0</v>
      </c>
      <c r="K137" s="219" t="s">
        <v>172</v>
      </c>
      <c r="L137" s="47"/>
      <c r="M137" s="224" t="s">
        <v>32</v>
      </c>
      <c r="N137" s="225" t="s">
        <v>48</v>
      </c>
      <c r="O137" s="8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8" t="s">
        <v>173</v>
      </c>
      <c r="AT137" s="228" t="s">
        <v>168</v>
      </c>
      <c r="AU137" s="228" t="s">
        <v>86</v>
      </c>
      <c r="AY137" s="19" t="s">
        <v>166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9" t="s">
        <v>84</v>
      </c>
      <c r="BK137" s="229">
        <f>ROUND(I137*H137,2)</f>
        <v>0</v>
      </c>
      <c r="BL137" s="19" t="s">
        <v>173</v>
      </c>
      <c r="BM137" s="228" t="s">
        <v>1547</v>
      </c>
    </row>
    <row r="138" s="12" customFormat="1" ht="22.8" customHeight="1">
      <c r="A138" s="12"/>
      <c r="B138" s="201"/>
      <c r="C138" s="202"/>
      <c r="D138" s="203" t="s">
        <v>76</v>
      </c>
      <c r="E138" s="215" t="s">
        <v>962</v>
      </c>
      <c r="F138" s="215" t="s">
        <v>963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P139</f>
        <v>0</v>
      </c>
      <c r="Q138" s="209"/>
      <c r="R138" s="210">
        <f>R139</f>
        <v>0</v>
      </c>
      <c r="S138" s="209"/>
      <c r="T138" s="211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84</v>
      </c>
      <c r="AT138" s="213" t="s">
        <v>76</v>
      </c>
      <c r="AU138" s="213" t="s">
        <v>84</v>
      </c>
      <c r="AY138" s="212" t="s">
        <v>166</v>
      </c>
      <c r="BK138" s="214">
        <f>BK139</f>
        <v>0</v>
      </c>
    </row>
    <row r="139" s="2" customFormat="1" ht="33" customHeight="1">
      <c r="A139" s="41"/>
      <c r="B139" s="42"/>
      <c r="C139" s="217" t="s">
        <v>8</v>
      </c>
      <c r="D139" s="217" t="s">
        <v>168</v>
      </c>
      <c r="E139" s="218" t="s">
        <v>965</v>
      </c>
      <c r="F139" s="219" t="s">
        <v>966</v>
      </c>
      <c r="G139" s="220" t="s">
        <v>274</v>
      </c>
      <c r="H139" s="221">
        <v>6.5250000000000004</v>
      </c>
      <c r="I139" s="222"/>
      <c r="J139" s="223">
        <f>ROUND(I139*H139,2)</f>
        <v>0</v>
      </c>
      <c r="K139" s="219" t="s">
        <v>172</v>
      </c>
      <c r="L139" s="47"/>
      <c r="M139" s="224" t="s">
        <v>32</v>
      </c>
      <c r="N139" s="225" t="s">
        <v>48</v>
      </c>
      <c r="O139" s="87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8" t="s">
        <v>173</v>
      </c>
      <c r="AT139" s="228" t="s">
        <v>168</v>
      </c>
      <c r="AU139" s="228" t="s">
        <v>86</v>
      </c>
      <c r="AY139" s="19" t="s">
        <v>166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9" t="s">
        <v>84</v>
      </c>
      <c r="BK139" s="229">
        <f>ROUND(I139*H139,2)</f>
        <v>0</v>
      </c>
      <c r="BL139" s="19" t="s">
        <v>173</v>
      </c>
      <c r="BM139" s="228" t="s">
        <v>1548</v>
      </c>
    </row>
    <row r="140" s="12" customFormat="1" ht="25.92" customHeight="1">
      <c r="A140" s="12"/>
      <c r="B140" s="201"/>
      <c r="C140" s="202"/>
      <c r="D140" s="203" t="s">
        <v>76</v>
      </c>
      <c r="E140" s="204" t="s">
        <v>968</v>
      </c>
      <c r="F140" s="204" t="s">
        <v>969</v>
      </c>
      <c r="G140" s="202"/>
      <c r="H140" s="202"/>
      <c r="I140" s="205"/>
      <c r="J140" s="206">
        <f>BK140</f>
        <v>0</v>
      </c>
      <c r="K140" s="202"/>
      <c r="L140" s="207"/>
      <c r="M140" s="208"/>
      <c r="N140" s="209"/>
      <c r="O140" s="209"/>
      <c r="P140" s="210">
        <f>P141+P148</f>
        <v>0</v>
      </c>
      <c r="Q140" s="209"/>
      <c r="R140" s="210">
        <f>R141+R148</f>
        <v>10.212462000000002</v>
      </c>
      <c r="S140" s="209"/>
      <c r="T140" s="211">
        <f>T141+T148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86</v>
      </c>
      <c r="AT140" s="213" t="s">
        <v>76</v>
      </c>
      <c r="AU140" s="213" t="s">
        <v>77</v>
      </c>
      <c r="AY140" s="212" t="s">
        <v>166</v>
      </c>
      <c r="BK140" s="214">
        <f>BK141+BK148</f>
        <v>0</v>
      </c>
    </row>
    <row r="141" s="12" customFormat="1" ht="22.8" customHeight="1">
      <c r="A141" s="12"/>
      <c r="B141" s="201"/>
      <c r="C141" s="202"/>
      <c r="D141" s="203" t="s">
        <v>76</v>
      </c>
      <c r="E141" s="215" t="s">
        <v>1176</v>
      </c>
      <c r="F141" s="215" t="s">
        <v>1177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8.7315840000000016</v>
      </c>
      <c r="S141" s="209"/>
      <c r="T141" s="211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86</v>
      </c>
      <c r="AT141" s="213" t="s">
        <v>76</v>
      </c>
      <c r="AU141" s="213" t="s">
        <v>84</v>
      </c>
      <c r="AY141" s="212" t="s">
        <v>166</v>
      </c>
      <c r="BK141" s="214">
        <f>SUM(BK142:BK147)</f>
        <v>0</v>
      </c>
    </row>
    <row r="142" s="2" customFormat="1" ht="16.5" customHeight="1">
      <c r="A142" s="41"/>
      <c r="B142" s="42"/>
      <c r="C142" s="217" t="s">
        <v>245</v>
      </c>
      <c r="D142" s="217" t="s">
        <v>168</v>
      </c>
      <c r="E142" s="218" t="s">
        <v>1549</v>
      </c>
      <c r="F142" s="219" t="s">
        <v>1550</v>
      </c>
      <c r="G142" s="220" t="s">
        <v>171</v>
      </c>
      <c r="H142" s="221">
        <v>720</v>
      </c>
      <c r="I142" s="222"/>
      <c r="J142" s="223">
        <f>ROUND(I142*H142,2)</f>
        <v>0</v>
      </c>
      <c r="K142" s="219" t="s">
        <v>32</v>
      </c>
      <c r="L142" s="47"/>
      <c r="M142" s="224" t="s">
        <v>32</v>
      </c>
      <c r="N142" s="225" t="s">
        <v>48</v>
      </c>
      <c r="O142" s="87"/>
      <c r="P142" s="226">
        <f>O142*H142</f>
        <v>0</v>
      </c>
      <c r="Q142" s="226">
        <v>0.0097800000000000005</v>
      </c>
      <c r="R142" s="226">
        <f>Q142*H142</f>
        <v>7.0416000000000007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245</v>
      </c>
      <c r="AT142" s="228" t="s">
        <v>168</v>
      </c>
      <c r="AU142" s="228" t="s">
        <v>86</v>
      </c>
      <c r="AY142" s="19" t="s">
        <v>166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9" t="s">
        <v>84</v>
      </c>
      <c r="BK142" s="229">
        <f>ROUND(I142*H142,2)</f>
        <v>0</v>
      </c>
      <c r="BL142" s="19" t="s">
        <v>245</v>
      </c>
      <c r="BM142" s="228" t="s">
        <v>1551</v>
      </c>
    </row>
    <row r="143" s="15" customFormat="1">
      <c r="A143" s="15"/>
      <c r="B143" s="253"/>
      <c r="C143" s="254"/>
      <c r="D143" s="232" t="s">
        <v>175</v>
      </c>
      <c r="E143" s="255" t="s">
        <v>32</v>
      </c>
      <c r="F143" s="256" t="s">
        <v>1552</v>
      </c>
      <c r="G143" s="254"/>
      <c r="H143" s="255" t="s">
        <v>32</v>
      </c>
      <c r="I143" s="257"/>
      <c r="J143" s="254"/>
      <c r="K143" s="254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175</v>
      </c>
      <c r="AU143" s="262" t="s">
        <v>86</v>
      </c>
      <c r="AV143" s="15" t="s">
        <v>84</v>
      </c>
      <c r="AW143" s="15" t="s">
        <v>39</v>
      </c>
      <c r="AX143" s="15" t="s">
        <v>77</v>
      </c>
      <c r="AY143" s="262" t="s">
        <v>166</v>
      </c>
    </row>
    <row r="144" s="13" customFormat="1">
      <c r="A144" s="13"/>
      <c r="B144" s="230"/>
      <c r="C144" s="231"/>
      <c r="D144" s="232" t="s">
        <v>175</v>
      </c>
      <c r="E144" s="233" t="s">
        <v>32</v>
      </c>
      <c r="F144" s="234" t="s">
        <v>1553</v>
      </c>
      <c r="G144" s="231"/>
      <c r="H144" s="235">
        <v>720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175</v>
      </c>
      <c r="AU144" s="241" t="s">
        <v>86</v>
      </c>
      <c r="AV144" s="13" t="s">
        <v>86</v>
      </c>
      <c r="AW144" s="13" t="s">
        <v>39</v>
      </c>
      <c r="AX144" s="13" t="s">
        <v>84</v>
      </c>
      <c r="AY144" s="241" t="s">
        <v>166</v>
      </c>
    </row>
    <row r="145" s="2" customFormat="1" ht="16.5" customHeight="1">
      <c r="A145" s="41"/>
      <c r="B145" s="42"/>
      <c r="C145" s="217" t="s">
        <v>251</v>
      </c>
      <c r="D145" s="217" t="s">
        <v>168</v>
      </c>
      <c r="E145" s="218" t="s">
        <v>1554</v>
      </c>
      <c r="F145" s="219" t="s">
        <v>1555</v>
      </c>
      <c r="G145" s="220" t="s">
        <v>215</v>
      </c>
      <c r="H145" s="221">
        <v>172.80000000000001</v>
      </c>
      <c r="I145" s="222"/>
      <c r="J145" s="223">
        <f>ROUND(I145*H145,2)</f>
        <v>0</v>
      </c>
      <c r="K145" s="219" t="s">
        <v>32</v>
      </c>
      <c r="L145" s="47"/>
      <c r="M145" s="224" t="s">
        <v>32</v>
      </c>
      <c r="N145" s="225" t="s">
        <v>48</v>
      </c>
      <c r="O145" s="87"/>
      <c r="P145" s="226">
        <f>O145*H145</f>
        <v>0</v>
      </c>
      <c r="Q145" s="226">
        <v>0.0097800000000000005</v>
      </c>
      <c r="R145" s="226">
        <f>Q145*H145</f>
        <v>1.6899840000000002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245</v>
      </c>
      <c r="AT145" s="228" t="s">
        <v>168</v>
      </c>
      <c r="AU145" s="228" t="s">
        <v>86</v>
      </c>
      <c r="AY145" s="19" t="s">
        <v>166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9" t="s">
        <v>84</v>
      </c>
      <c r="BK145" s="229">
        <f>ROUND(I145*H145,2)</f>
        <v>0</v>
      </c>
      <c r="BL145" s="19" t="s">
        <v>245</v>
      </c>
      <c r="BM145" s="228" t="s">
        <v>1556</v>
      </c>
    </row>
    <row r="146" s="13" customFormat="1">
      <c r="A146" s="13"/>
      <c r="B146" s="230"/>
      <c r="C146" s="231"/>
      <c r="D146" s="232" t="s">
        <v>175</v>
      </c>
      <c r="E146" s="233" t="s">
        <v>32</v>
      </c>
      <c r="F146" s="234" t="s">
        <v>1557</v>
      </c>
      <c r="G146" s="231"/>
      <c r="H146" s="235">
        <v>172.80000000000001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175</v>
      </c>
      <c r="AU146" s="241" t="s">
        <v>86</v>
      </c>
      <c r="AV146" s="13" t="s">
        <v>86</v>
      </c>
      <c r="AW146" s="13" t="s">
        <v>39</v>
      </c>
      <c r="AX146" s="13" t="s">
        <v>84</v>
      </c>
      <c r="AY146" s="241" t="s">
        <v>166</v>
      </c>
    </row>
    <row r="147" s="2" customFormat="1">
      <c r="A147" s="41"/>
      <c r="B147" s="42"/>
      <c r="C147" s="217" t="s">
        <v>256</v>
      </c>
      <c r="D147" s="217" t="s">
        <v>168</v>
      </c>
      <c r="E147" s="218" t="s">
        <v>1265</v>
      </c>
      <c r="F147" s="219" t="s">
        <v>1266</v>
      </c>
      <c r="G147" s="220" t="s">
        <v>274</v>
      </c>
      <c r="H147" s="221">
        <v>8.7319999999999993</v>
      </c>
      <c r="I147" s="222"/>
      <c r="J147" s="223">
        <f>ROUND(I147*H147,2)</f>
        <v>0</v>
      </c>
      <c r="K147" s="219" t="s">
        <v>172</v>
      </c>
      <c r="L147" s="47"/>
      <c r="M147" s="224" t="s">
        <v>32</v>
      </c>
      <c r="N147" s="225" t="s">
        <v>48</v>
      </c>
      <c r="O147" s="87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8" t="s">
        <v>245</v>
      </c>
      <c r="AT147" s="228" t="s">
        <v>168</v>
      </c>
      <c r="AU147" s="228" t="s">
        <v>86</v>
      </c>
      <c r="AY147" s="19" t="s">
        <v>166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9" t="s">
        <v>84</v>
      </c>
      <c r="BK147" s="229">
        <f>ROUND(I147*H147,2)</f>
        <v>0</v>
      </c>
      <c r="BL147" s="19" t="s">
        <v>245</v>
      </c>
      <c r="BM147" s="228" t="s">
        <v>1558</v>
      </c>
    </row>
    <row r="148" s="12" customFormat="1" ht="22.8" customHeight="1">
      <c r="A148" s="12"/>
      <c r="B148" s="201"/>
      <c r="C148" s="202"/>
      <c r="D148" s="203" t="s">
        <v>76</v>
      </c>
      <c r="E148" s="215" t="s">
        <v>1268</v>
      </c>
      <c r="F148" s="215" t="s">
        <v>1269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SUM(P149:P152)</f>
        <v>0</v>
      </c>
      <c r="Q148" s="209"/>
      <c r="R148" s="210">
        <f>SUM(R149:R152)</f>
        <v>1.4808780000000001</v>
      </c>
      <c r="S148" s="209"/>
      <c r="T148" s="211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86</v>
      </c>
      <c r="AT148" s="213" t="s">
        <v>76</v>
      </c>
      <c r="AU148" s="213" t="s">
        <v>84</v>
      </c>
      <c r="AY148" s="212" t="s">
        <v>166</v>
      </c>
      <c r="BK148" s="214">
        <f>SUM(BK149:BK152)</f>
        <v>0</v>
      </c>
    </row>
    <row r="149" s="2" customFormat="1">
      <c r="A149" s="41"/>
      <c r="B149" s="42"/>
      <c r="C149" s="217" t="s">
        <v>261</v>
      </c>
      <c r="D149" s="217" t="s">
        <v>168</v>
      </c>
      <c r="E149" s="218" t="s">
        <v>1559</v>
      </c>
      <c r="F149" s="219" t="s">
        <v>1560</v>
      </c>
      <c r="G149" s="220" t="s">
        <v>171</v>
      </c>
      <c r="H149" s="221">
        <v>32.200000000000003</v>
      </c>
      <c r="I149" s="222"/>
      <c r="J149" s="223">
        <f>ROUND(I149*H149,2)</f>
        <v>0</v>
      </c>
      <c r="K149" s="219" t="s">
        <v>172</v>
      </c>
      <c r="L149" s="47"/>
      <c r="M149" s="224" t="s">
        <v>32</v>
      </c>
      <c r="N149" s="225" t="s">
        <v>48</v>
      </c>
      <c r="O149" s="87"/>
      <c r="P149" s="226">
        <f>O149*H149</f>
        <v>0</v>
      </c>
      <c r="Q149" s="226">
        <v>0.045990000000000003</v>
      </c>
      <c r="R149" s="226">
        <f>Q149*H149</f>
        <v>1.4808780000000001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245</v>
      </c>
      <c r="AT149" s="228" t="s">
        <v>168</v>
      </c>
      <c r="AU149" s="228" t="s">
        <v>86</v>
      </c>
      <c r="AY149" s="19" t="s">
        <v>166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9" t="s">
        <v>84</v>
      </c>
      <c r="BK149" s="229">
        <f>ROUND(I149*H149,2)</f>
        <v>0</v>
      </c>
      <c r="BL149" s="19" t="s">
        <v>245</v>
      </c>
      <c r="BM149" s="228" t="s">
        <v>1561</v>
      </c>
    </row>
    <row r="150" s="2" customFormat="1">
      <c r="A150" s="41"/>
      <c r="B150" s="42"/>
      <c r="C150" s="43"/>
      <c r="D150" s="232" t="s">
        <v>308</v>
      </c>
      <c r="E150" s="43"/>
      <c r="F150" s="273" t="s">
        <v>1562</v>
      </c>
      <c r="G150" s="43"/>
      <c r="H150" s="43"/>
      <c r="I150" s="274"/>
      <c r="J150" s="43"/>
      <c r="K150" s="43"/>
      <c r="L150" s="47"/>
      <c r="M150" s="275"/>
      <c r="N150" s="27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308</v>
      </c>
      <c r="AU150" s="19" t="s">
        <v>86</v>
      </c>
    </row>
    <row r="151" s="13" customFormat="1">
      <c r="A151" s="13"/>
      <c r="B151" s="230"/>
      <c r="C151" s="231"/>
      <c r="D151" s="232" t="s">
        <v>175</v>
      </c>
      <c r="E151" s="233" t="s">
        <v>32</v>
      </c>
      <c r="F151" s="234" t="s">
        <v>1563</v>
      </c>
      <c r="G151" s="231"/>
      <c r="H151" s="235">
        <v>32.200000000000003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175</v>
      </c>
      <c r="AU151" s="241" t="s">
        <v>86</v>
      </c>
      <c r="AV151" s="13" t="s">
        <v>86</v>
      </c>
      <c r="AW151" s="13" t="s">
        <v>39</v>
      </c>
      <c r="AX151" s="13" t="s">
        <v>84</v>
      </c>
      <c r="AY151" s="241" t="s">
        <v>166</v>
      </c>
    </row>
    <row r="152" s="2" customFormat="1">
      <c r="A152" s="41"/>
      <c r="B152" s="42"/>
      <c r="C152" s="217" t="s">
        <v>266</v>
      </c>
      <c r="D152" s="217" t="s">
        <v>168</v>
      </c>
      <c r="E152" s="218" t="s">
        <v>1564</v>
      </c>
      <c r="F152" s="219" t="s">
        <v>1565</v>
      </c>
      <c r="G152" s="220" t="s">
        <v>274</v>
      </c>
      <c r="H152" s="221">
        <v>1.6100000000000001</v>
      </c>
      <c r="I152" s="222"/>
      <c r="J152" s="223">
        <f>ROUND(I152*H152,2)</f>
        <v>0</v>
      </c>
      <c r="K152" s="219" t="s">
        <v>172</v>
      </c>
      <c r="L152" s="47"/>
      <c r="M152" s="277" t="s">
        <v>32</v>
      </c>
      <c r="N152" s="278" t="s">
        <v>48</v>
      </c>
      <c r="O152" s="279"/>
      <c r="P152" s="280">
        <f>O152*H152</f>
        <v>0</v>
      </c>
      <c r="Q152" s="280">
        <v>0</v>
      </c>
      <c r="R152" s="280">
        <f>Q152*H152</f>
        <v>0</v>
      </c>
      <c r="S152" s="280">
        <v>0</v>
      </c>
      <c r="T152" s="281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8" t="s">
        <v>245</v>
      </c>
      <c r="AT152" s="228" t="s">
        <v>168</v>
      </c>
      <c r="AU152" s="228" t="s">
        <v>86</v>
      </c>
      <c r="AY152" s="19" t="s">
        <v>166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9" t="s">
        <v>84</v>
      </c>
      <c r="BK152" s="229">
        <f>ROUND(I152*H152,2)</f>
        <v>0</v>
      </c>
      <c r="BL152" s="19" t="s">
        <v>245</v>
      </c>
      <c r="BM152" s="228" t="s">
        <v>1566</v>
      </c>
    </row>
    <row r="153" s="2" customFormat="1" ht="6.96" customHeight="1">
      <c r="A153" s="41"/>
      <c r="B153" s="62"/>
      <c r="C153" s="63"/>
      <c r="D153" s="63"/>
      <c r="E153" s="63"/>
      <c r="F153" s="63"/>
      <c r="G153" s="63"/>
      <c r="H153" s="63"/>
      <c r="I153" s="63"/>
      <c r="J153" s="63"/>
      <c r="K153" s="63"/>
      <c r="L153" s="47"/>
      <c r="M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</row>
  </sheetData>
  <sheetProtection sheet="1" autoFilter="0" formatColumns="0" formatRows="0" objects="1" scenarios="1" spinCount="100000" saltValue="/XbXt6XmusMFcKXu8vqMrudQHHeFicmtVHTcjGfbNLC4DffIBsf3gYaiL/jU4E/WGA756AGM/ErYgsh3hML42Q==" hashValue="jvN8ukSGzFUD7zuJmQE2i7N9GBbby/pODo/ikvBlDyz+GAaIDPlXyBkHHwBEH7dtXWK7spKrBX0IfiMOyvXcCg==" algorithmName="SHA-512" password="CC35"/>
  <autoFilter ref="C98:K15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>
      <c r="B8" s="22"/>
      <c r="D8" s="146" t="s">
        <v>115</v>
      </c>
      <c r="L8" s="22"/>
    </row>
    <row r="9" s="1" customFormat="1" ht="16.5" customHeight="1">
      <c r="B9" s="22"/>
      <c r="E9" s="147" t="s">
        <v>116</v>
      </c>
      <c r="F9" s="1"/>
      <c r="G9" s="1"/>
      <c r="H9" s="1"/>
      <c r="L9" s="22"/>
    </row>
    <row r="10" s="1" customFormat="1" ht="12" customHeight="1">
      <c r="B10" s="22"/>
      <c r="D10" s="146" t="s">
        <v>117</v>
      </c>
      <c r="L10" s="22"/>
    </row>
    <row r="11" s="2" customFormat="1" ht="16.5" customHeight="1">
      <c r="A11" s="41"/>
      <c r="B11" s="47"/>
      <c r="C11" s="41"/>
      <c r="D11" s="41"/>
      <c r="E11" s="148" t="s">
        <v>118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119</v>
      </c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0" t="s">
        <v>1567</v>
      </c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32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22</v>
      </c>
      <c r="E16" s="41"/>
      <c r="F16" s="136" t="s">
        <v>23</v>
      </c>
      <c r="G16" s="41"/>
      <c r="H16" s="41"/>
      <c r="I16" s="146" t="s">
        <v>24</v>
      </c>
      <c r="J16" s="151" t="str">
        <f>'Rekapitulace stavby'!AN8</f>
        <v>12. 12. 2020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30</v>
      </c>
      <c r="E18" s="41"/>
      <c r="F18" s="41"/>
      <c r="G18" s="41"/>
      <c r="H18" s="41"/>
      <c r="I18" s="146" t="s">
        <v>31</v>
      </c>
      <c r="J18" s="136" t="s">
        <v>32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33</v>
      </c>
      <c r="F19" s="41"/>
      <c r="G19" s="41"/>
      <c r="H19" s="41"/>
      <c r="I19" s="146" t="s">
        <v>34</v>
      </c>
      <c r="J19" s="136" t="s">
        <v>32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35</v>
      </c>
      <c r="E21" s="41"/>
      <c r="F21" s="41"/>
      <c r="G21" s="41"/>
      <c r="H21" s="41"/>
      <c r="I21" s="146" t="s">
        <v>31</v>
      </c>
      <c r="J21" s="35" t="str">
        <f>'Rekapitulace stavby'!AN13</f>
        <v>Vyplň údaj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46" t="s">
        <v>34</v>
      </c>
      <c r="J22" s="35" t="str">
        <f>'Rekapitulace stavby'!AN14</f>
        <v>Vyplň údaj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37</v>
      </c>
      <c r="E24" s="41"/>
      <c r="F24" s="41"/>
      <c r="G24" s="41"/>
      <c r="H24" s="41"/>
      <c r="I24" s="146" t="s">
        <v>31</v>
      </c>
      <c r="J24" s="136" t="s">
        <v>32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38</v>
      </c>
      <c r="F25" s="41"/>
      <c r="G25" s="41"/>
      <c r="H25" s="41"/>
      <c r="I25" s="146" t="s">
        <v>34</v>
      </c>
      <c r="J25" s="136" t="s">
        <v>32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40</v>
      </c>
      <c r="E27" s="41"/>
      <c r="F27" s="41"/>
      <c r="G27" s="41"/>
      <c r="H27" s="41"/>
      <c r="I27" s="146" t="s">
        <v>31</v>
      </c>
      <c r="J27" s="136" t="s">
        <v>32</v>
      </c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38</v>
      </c>
      <c r="F28" s="41"/>
      <c r="G28" s="41"/>
      <c r="H28" s="41"/>
      <c r="I28" s="146" t="s">
        <v>34</v>
      </c>
      <c r="J28" s="136" t="s">
        <v>32</v>
      </c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2"/>
      <c r="B31" s="153"/>
      <c r="C31" s="152"/>
      <c r="D31" s="152"/>
      <c r="E31" s="154" t="s">
        <v>32</v>
      </c>
      <c r="F31" s="154"/>
      <c r="G31" s="154"/>
      <c r="H31" s="154"/>
      <c r="I31" s="152"/>
      <c r="J31" s="152"/>
      <c r="K31" s="152"/>
      <c r="L31" s="155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7" t="s">
        <v>43</v>
      </c>
      <c r="E34" s="41"/>
      <c r="F34" s="41"/>
      <c r="G34" s="41"/>
      <c r="H34" s="41"/>
      <c r="I34" s="41"/>
      <c r="J34" s="158">
        <f>ROUND(J99,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6"/>
      <c r="E35" s="156"/>
      <c r="F35" s="156"/>
      <c r="G35" s="156"/>
      <c r="H35" s="156"/>
      <c r="I35" s="156"/>
      <c r="J35" s="156"/>
      <c r="K35" s="156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9" t="s">
        <v>45</v>
      </c>
      <c r="G36" s="41"/>
      <c r="H36" s="41"/>
      <c r="I36" s="159" t="s">
        <v>44</v>
      </c>
      <c r="J36" s="159" t="s">
        <v>46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48" t="s">
        <v>47</v>
      </c>
      <c r="E37" s="146" t="s">
        <v>48</v>
      </c>
      <c r="F37" s="160">
        <f>ROUND((SUM(BE99:BE173)),  2)</f>
        <v>0</v>
      </c>
      <c r="G37" s="41"/>
      <c r="H37" s="41"/>
      <c r="I37" s="161">
        <v>0.20999999999999999</v>
      </c>
      <c r="J37" s="160">
        <f>ROUND(((SUM(BE99:BE173))*I37),  2)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49</v>
      </c>
      <c r="F38" s="160">
        <f>ROUND((SUM(BF99:BF173)),  2)</f>
        <v>0</v>
      </c>
      <c r="G38" s="41"/>
      <c r="H38" s="41"/>
      <c r="I38" s="161">
        <v>0.14999999999999999</v>
      </c>
      <c r="J38" s="160">
        <f>ROUND(((SUM(BF99:BF173))*I38),  2)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50</v>
      </c>
      <c r="F39" s="160">
        <f>ROUND((SUM(BG99:BG173)),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51</v>
      </c>
      <c r="F40" s="160">
        <f>ROUND((SUM(BH99:BH173)),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52</v>
      </c>
      <c r="F41" s="160">
        <f>ROUND((SUM(BI99:BI173)),  2)</f>
        <v>0</v>
      </c>
      <c r="G41" s="41"/>
      <c r="H41" s="41"/>
      <c r="I41" s="161">
        <v>0</v>
      </c>
      <c r="J41" s="160">
        <f>0</f>
        <v>0</v>
      </c>
      <c r="K41" s="41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53</v>
      </c>
      <c r="E43" s="164"/>
      <c r="F43" s="164"/>
      <c r="G43" s="165" t="s">
        <v>54</v>
      </c>
      <c r="H43" s="166" t="s">
        <v>55</v>
      </c>
      <c r="I43" s="164"/>
      <c r="J43" s="167">
        <f>SUM(J34:J41)</f>
        <v>0</v>
      </c>
      <c r="K43" s="168"/>
      <c r="L43" s="149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121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Energeticky úsporná opatření ZŠ Podmostní 1</v>
      </c>
      <c r="F52" s="34"/>
      <c r="G52" s="34"/>
      <c r="H52" s="34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115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3" t="s">
        <v>116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117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174" t="s">
        <v>118</v>
      </c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119</v>
      </c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01.03 - Střechy ploché, šikmé zateplení_1.NP,půda</v>
      </c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22</v>
      </c>
      <c r="D60" s="43"/>
      <c r="E60" s="43"/>
      <c r="F60" s="29" t="str">
        <f>F16</f>
        <v>Plzeň</v>
      </c>
      <c r="G60" s="43"/>
      <c r="H60" s="43"/>
      <c r="I60" s="34" t="s">
        <v>24</v>
      </c>
      <c r="J60" s="75" t="str">
        <f>IF(J16="","",J16)</f>
        <v>12. 12. 2020</v>
      </c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4" t="s">
        <v>30</v>
      </c>
      <c r="D62" s="43"/>
      <c r="E62" s="43"/>
      <c r="F62" s="29" t="str">
        <f>E19</f>
        <v>Krajský úřad Plzeňského kraje</v>
      </c>
      <c r="G62" s="43"/>
      <c r="H62" s="43"/>
      <c r="I62" s="34" t="s">
        <v>37</v>
      </c>
      <c r="J62" s="39" t="str">
        <f>E25</f>
        <v>Area Projekt</v>
      </c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35</v>
      </c>
      <c r="D63" s="43"/>
      <c r="E63" s="43"/>
      <c r="F63" s="29" t="str">
        <f>IF(E22="","",E22)</f>
        <v>Vyplň údaj</v>
      </c>
      <c r="G63" s="43"/>
      <c r="H63" s="43"/>
      <c r="I63" s="34" t="s">
        <v>40</v>
      </c>
      <c r="J63" s="39" t="str">
        <f>E28</f>
        <v>Area Projekt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9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5" t="s">
        <v>122</v>
      </c>
      <c r="D65" s="176"/>
      <c r="E65" s="176"/>
      <c r="F65" s="176"/>
      <c r="G65" s="176"/>
      <c r="H65" s="176"/>
      <c r="I65" s="176"/>
      <c r="J65" s="177" t="s">
        <v>123</v>
      </c>
      <c r="K65" s="176"/>
      <c r="L65" s="149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8" t="s">
        <v>75</v>
      </c>
      <c r="D67" s="43"/>
      <c r="E67" s="43"/>
      <c r="F67" s="43"/>
      <c r="G67" s="43"/>
      <c r="H67" s="43"/>
      <c r="I67" s="43"/>
      <c r="J67" s="105">
        <f>J99</f>
        <v>0</v>
      </c>
      <c r="K67" s="4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124</v>
      </c>
    </row>
    <row r="68" s="9" customFormat="1" ht="24.96" customHeight="1">
      <c r="A68" s="9"/>
      <c r="B68" s="179"/>
      <c r="C68" s="180"/>
      <c r="D68" s="181" t="s">
        <v>125</v>
      </c>
      <c r="E68" s="182"/>
      <c r="F68" s="182"/>
      <c r="G68" s="182"/>
      <c r="H68" s="182"/>
      <c r="I68" s="182"/>
      <c r="J68" s="183">
        <f>J100</f>
        <v>0</v>
      </c>
      <c r="K68" s="180"/>
      <c r="L68" s="18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5"/>
      <c r="C69" s="127"/>
      <c r="D69" s="186" t="s">
        <v>131</v>
      </c>
      <c r="E69" s="187"/>
      <c r="F69" s="187"/>
      <c r="G69" s="187"/>
      <c r="H69" s="187"/>
      <c r="I69" s="187"/>
      <c r="J69" s="188">
        <f>J101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132</v>
      </c>
      <c r="E70" s="187"/>
      <c r="F70" s="187"/>
      <c r="G70" s="187"/>
      <c r="H70" s="187"/>
      <c r="I70" s="187"/>
      <c r="J70" s="188">
        <f>J104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9"/>
      <c r="C71" s="180"/>
      <c r="D71" s="181" t="s">
        <v>134</v>
      </c>
      <c r="E71" s="182"/>
      <c r="F71" s="182"/>
      <c r="G71" s="182"/>
      <c r="H71" s="182"/>
      <c r="I71" s="182"/>
      <c r="J71" s="183">
        <f>J110</f>
        <v>0</v>
      </c>
      <c r="K71" s="180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5"/>
      <c r="C72" s="127"/>
      <c r="D72" s="186" t="s">
        <v>1568</v>
      </c>
      <c r="E72" s="187"/>
      <c r="F72" s="187"/>
      <c r="G72" s="187"/>
      <c r="H72" s="187"/>
      <c r="I72" s="187"/>
      <c r="J72" s="188">
        <f>J111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136</v>
      </c>
      <c r="E73" s="187"/>
      <c r="F73" s="187"/>
      <c r="G73" s="187"/>
      <c r="H73" s="187"/>
      <c r="I73" s="187"/>
      <c r="J73" s="188">
        <f>J132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142</v>
      </c>
      <c r="E74" s="187"/>
      <c r="F74" s="187"/>
      <c r="G74" s="187"/>
      <c r="H74" s="187"/>
      <c r="I74" s="187"/>
      <c r="J74" s="188">
        <f>J154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143</v>
      </c>
      <c r="E75" s="187"/>
      <c r="F75" s="187"/>
      <c r="G75" s="187"/>
      <c r="H75" s="187"/>
      <c r="I75" s="187"/>
      <c r="J75" s="188">
        <f>J158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5" t="s">
        <v>151</v>
      </c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16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Energeticky úsporná opatření ZŠ Podmostní 1</v>
      </c>
      <c r="F85" s="34"/>
      <c r="G85" s="34"/>
      <c r="H85" s="34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3"/>
      <c r="C86" s="34" t="s">
        <v>115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1" customFormat="1" ht="16.5" customHeight="1">
      <c r="B87" s="23"/>
      <c r="C87" s="24"/>
      <c r="D87" s="24"/>
      <c r="E87" s="173" t="s">
        <v>116</v>
      </c>
      <c r="F87" s="24"/>
      <c r="G87" s="24"/>
      <c r="H87" s="24"/>
      <c r="I87" s="24"/>
      <c r="J87" s="24"/>
      <c r="K87" s="24"/>
      <c r="L87" s="22"/>
    </row>
    <row r="88" s="1" customFormat="1" ht="12" customHeight="1">
      <c r="B88" s="23"/>
      <c r="C88" s="34" t="s">
        <v>117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1"/>
      <c r="B89" s="42"/>
      <c r="C89" s="43"/>
      <c r="D89" s="43"/>
      <c r="E89" s="174" t="s">
        <v>118</v>
      </c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119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E13</f>
        <v>01.03 - Střechy ploché, šikmé zateplení_1.NP,půda</v>
      </c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4" t="s">
        <v>22</v>
      </c>
      <c r="D93" s="43"/>
      <c r="E93" s="43"/>
      <c r="F93" s="29" t="str">
        <f>F16</f>
        <v>Plzeň</v>
      </c>
      <c r="G93" s="43"/>
      <c r="H93" s="43"/>
      <c r="I93" s="34" t="s">
        <v>24</v>
      </c>
      <c r="J93" s="75" t="str">
        <f>IF(J16="","",J16)</f>
        <v>12. 12. 2020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4" t="s">
        <v>30</v>
      </c>
      <c r="D95" s="43"/>
      <c r="E95" s="43"/>
      <c r="F95" s="29" t="str">
        <f>E19</f>
        <v>Krajský úřad Plzeňského kraje</v>
      </c>
      <c r="G95" s="43"/>
      <c r="H95" s="43"/>
      <c r="I95" s="34" t="s">
        <v>37</v>
      </c>
      <c r="J95" s="39" t="str">
        <f>E25</f>
        <v>Area Projekt</v>
      </c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4" t="s">
        <v>35</v>
      </c>
      <c r="D96" s="43"/>
      <c r="E96" s="43"/>
      <c r="F96" s="29" t="str">
        <f>IF(E22="","",E22)</f>
        <v>Vyplň údaj</v>
      </c>
      <c r="G96" s="43"/>
      <c r="H96" s="43"/>
      <c r="I96" s="34" t="s">
        <v>40</v>
      </c>
      <c r="J96" s="39" t="str">
        <f>E28</f>
        <v>Area Projekt</v>
      </c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90"/>
      <c r="B98" s="191"/>
      <c r="C98" s="192" t="s">
        <v>152</v>
      </c>
      <c r="D98" s="193" t="s">
        <v>62</v>
      </c>
      <c r="E98" s="193" t="s">
        <v>58</v>
      </c>
      <c r="F98" s="193" t="s">
        <v>59</v>
      </c>
      <c r="G98" s="193" t="s">
        <v>153</v>
      </c>
      <c r="H98" s="193" t="s">
        <v>154</v>
      </c>
      <c r="I98" s="193" t="s">
        <v>155</v>
      </c>
      <c r="J98" s="193" t="s">
        <v>123</v>
      </c>
      <c r="K98" s="194" t="s">
        <v>156</v>
      </c>
      <c r="L98" s="195"/>
      <c r="M98" s="95" t="s">
        <v>32</v>
      </c>
      <c r="N98" s="96" t="s">
        <v>47</v>
      </c>
      <c r="O98" s="96" t="s">
        <v>157</v>
      </c>
      <c r="P98" s="96" t="s">
        <v>158</v>
      </c>
      <c r="Q98" s="96" t="s">
        <v>159</v>
      </c>
      <c r="R98" s="96" t="s">
        <v>160</v>
      </c>
      <c r="S98" s="96" t="s">
        <v>161</v>
      </c>
      <c r="T98" s="97" t="s">
        <v>162</v>
      </c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</row>
    <row r="99" s="2" customFormat="1" ht="22.8" customHeight="1">
      <c r="A99" s="41"/>
      <c r="B99" s="42"/>
      <c r="C99" s="102" t="s">
        <v>163</v>
      </c>
      <c r="D99" s="43"/>
      <c r="E99" s="43"/>
      <c r="F99" s="43"/>
      <c r="G99" s="43"/>
      <c r="H99" s="43"/>
      <c r="I99" s="43"/>
      <c r="J99" s="196">
        <f>BK99</f>
        <v>0</v>
      </c>
      <c r="K99" s="43"/>
      <c r="L99" s="47"/>
      <c r="M99" s="98"/>
      <c r="N99" s="197"/>
      <c r="O99" s="99"/>
      <c r="P99" s="198">
        <f>P100+P110</f>
        <v>0</v>
      </c>
      <c r="Q99" s="99"/>
      <c r="R99" s="198">
        <f>R100+R110</f>
        <v>6.3992922400000003</v>
      </c>
      <c r="S99" s="99"/>
      <c r="T99" s="199">
        <f>T100+T110</f>
        <v>5.1612160000000005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76</v>
      </c>
      <c r="AU99" s="19" t="s">
        <v>124</v>
      </c>
      <c r="BK99" s="200">
        <f>BK100+BK110</f>
        <v>0</v>
      </c>
    </row>
    <row r="100" s="12" customFormat="1" ht="25.92" customHeight="1">
      <c r="A100" s="12"/>
      <c r="B100" s="201"/>
      <c r="C100" s="202"/>
      <c r="D100" s="203" t="s">
        <v>76</v>
      </c>
      <c r="E100" s="204" t="s">
        <v>164</v>
      </c>
      <c r="F100" s="204" t="s">
        <v>165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P101+P104</f>
        <v>0</v>
      </c>
      <c r="Q100" s="209"/>
      <c r="R100" s="210">
        <f>R101+R104</f>
        <v>0</v>
      </c>
      <c r="S100" s="209"/>
      <c r="T100" s="211">
        <f>T101+T104</f>
        <v>5.0112000000000005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2" t="s">
        <v>84</v>
      </c>
      <c r="AT100" s="213" t="s">
        <v>76</v>
      </c>
      <c r="AU100" s="213" t="s">
        <v>77</v>
      </c>
      <c r="AY100" s="212" t="s">
        <v>166</v>
      </c>
      <c r="BK100" s="214">
        <f>BK101+BK104</f>
        <v>0</v>
      </c>
    </row>
    <row r="101" s="12" customFormat="1" ht="22.8" customHeight="1">
      <c r="A101" s="12"/>
      <c r="B101" s="201"/>
      <c r="C101" s="202"/>
      <c r="D101" s="203" t="s">
        <v>76</v>
      </c>
      <c r="E101" s="215" t="s">
        <v>208</v>
      </c>
      <c r="F101" s="215" t="s">
        <v>688</v>
      </c>
      <c r="G101" s="202"/>
      <c r="H101" s="202"/>
      <c r="I101" s="205"/>
      <c r="J101" s="216">
        <f>BK101</f>
        <v>0</v>
      </c>
      <c r="K101" s="202"/>
      <c r="L101" s="207"/>
      <c r="M101" s="208"/>
      <c r="N101" s="209"/>
      <c r="O101" s="209"/>
      <c r="P101" s="210">
        <f>SUM(P102:P103)</f>
        <v>0</v>
      </c>
      <c r="Q101" s="209"/>
      <c r="R101" s="210">
        <f>SUM(R102:R103)</f>
        <v>0</v>
      </c>
      <c r="S101" s="209"/>
      <c r="T101" s="211">
        <f>SUM(T102:T103)</f>
        <v>5.0112000000000005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2" t="s">
        <v>84</v>
      </c>
      <c r="AT101" s="213" t="s">
        <v>76</v>
      </c>
      <c r="AU101" s="213" t="s">
        <v>84</v>
      </c>
      <c r="AY101" s="212" t="s">
        <v>166</v>
      </c>
      <c r="BK101" s="214">
        <f>SUM(BK102:BK103)</f>
        <v>0</v>
      </c>
    </row>
    <row r="102" s="2" customFormat="1" ht="16.5" customHeight="1">
      <c r="A102" s="41"/>
      <c r="B102" s="42"/>
      <c r="C102" s="217" t="s">
        <v>84</v>
      </c>
      <c r="D102" s="217" t="s">
        <v>168</v>
      </c>
      <c r="E102" s="218" t="s">
        <v>1569</v>
      </c>
      <c r="F102" s="219" t="s">
        <v>1570</v>
      </c>
      <c r="G102" s="220" t="s">
        <v>215</v>
      </c>
      <c r="H102" s="221">
        <v>3.1320000000000001</v>
      </c>
      <c r="I102" s="222"/>
      <c r="J102" s="223">
        <f>ROUND(I102*H102,2)</f>
        <v>0</v>
      </c>
      <c r="K102" s="219" t="s">
        <v>172</v>
      </c>
      <c r="L102" s="47"/>
      <c r="M102" s="224" t="s">
        <v>32</v>
      </c>
      <c r="N102" s="225" t="s">
        <v>48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1.6000000000000001</v>
      </c>
      <c r="T102" s="227">
        <f>S102*H102</f>
        <v>5.0112000000000005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173</v>
      </c>
      <c r="AT102" s="228" t="s">
        <v>168</v>
      </c>
      <c r="AU102" s="228" t="s">
        <v>86</v>
      </c>
      <c r="AY102" s="19" t="s">
        <v>166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84</v>
      </c>
      <c r="BK102" s="229">
        <f>ROUND(I102*H102,2)</f>
        <v>0</v>
      </c>
      <c r="BL102" s="19" t="s">
        <v>173</v>
      </c>
      <c r="BM102" s="228" t="s">
        <v>1571</v>
      </c>
    </row>
    <row r="103" s="13" customFormat="1">
      <c r="A103" s="13"/>
      <c r="B103" s="230"/>
      <c r="C103" s="231"/>
      <c r="D103" s="232" t="s">
        <v>175</v>
      </c>
      <c r="E103" s="233" t="s">
        <v>32</v>
      </c>
      <c r="F103" s="234" t="s">
        <v>1572</v>
      </c>
      <c r="G103" s="231"/>
      <c r="H103" s="235">
        <v>3.1320000000000001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175</v>
      </c>
      <c r="AU103" s="241" t="s">
        <v>86</v>
      </c>
      <c r="AV103" s="13" t="s">
        <v>86</v>
      </c>
      <c r="AW103" s="13" t="s">
        <v>39</v>
      </c>
      <c r="AX103" s="13" t="s">
        <v>84</v>
      </c>
      <c r="AY103" s="241" t="s">
        <v>166</v>
      </c>
    </row>
    <row r="104" s="12" customFormat="1" ht="22.8" customHeight="1">
      <c r="A104" s="12"/>
      <c r="B104" s="201"/>
      <c r="C104" s="202"/>
      <c r="D104" s="203" t="s">
        <v>76</v>
      </c>
      <c r="E104" s="215" t="s">
        <v>931</v>
      </c>
      <c r="F104" s="215" t="s">
        <v>932</v>
      </c>
      <c r="G104" s="202"/>
      <c r="H104" s="202"/>
      <c r="I104" s="205"/>
      <c r="J104" s="216">
        <f>BK104</f>
        <v>0</v>
      </c>
      <c r="K104" s="202"/>
      <c r="L104" s="207"/>
      <c r="M104" s="208"/>
      <c r="N104" s="209"/>
      <c r="O104" s="209"/>
      <c r="P104" s="210">
        <f>SUM(P105:P109)</f>
        <v>0</v>
      </c>
      <c r="Q104" s="209"/>
      <c r="R104" s="210">
        <f>SUM(R105:R109)</f>
        <v>0</v>
      </c>
      <c r="S104" s="209"/>
      <c r="T104" s="211">
        <f>SUM(T105:T109)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84</v>
      </c>
      <c r="AT104" s="213" t="s">
        <v>76</v>
      </c>
      <c r="AU104" s="213" t="s">
        <v>84</v>
      </c>
      <c r="AY104" s="212" t="s">
        <v>166</v>
      </c>
      <c r="BK104" s="214">
        <f>SUM(BK105:BK109)</f>
        <v>0</v>
      </c>
    </row>
    <row r="105" s="2" customFormat="1">
      <c r="A105" s="41"/>
      <c r="B105" s="42"/>
      <c r="C105" s="217" t="s">
        <v>86</v>
      </c>
      <c r="D105" s="217" t="s">
        <v>168</v>
      </c>
      <c r="E105" s="218" t="s">
        <v>1573</v>
      </c>
      <c r="F105" s="219" t="s">
        <v>1574</v>
      </c>
      <c r="G105" s="220" t="s">
        <v>274</v>
      </c>
      <c r="H105" s="221">
        <v>5.1609999999999996</v>
      </c>
      <c r="I105" s="222"/>
      <c r="J105" s="223">
        <f>ROUND(I105*H105,2)</f>
        <v>0</v>
      </c>
      <c r="K105" s="219" t="s">
        <v>172</v>
      </c>
      <c r="L105" s="47"/>
      <c r="M105" s="224" t="s">
        <v>32</v>
      </c>
      <c r="N105" s="225" t="s">
        <v>48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173</v>
      </c>
      <c r="AT105" s="228" t="s">
        <v>168</v>
      </c>
      <c r="AU105" s="228" t="s">
        <v>86</v>
      </c>
      <c r="AY105" s="19" t="s">
        <v>166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84</v>
      </c>
      <c r="BK105" s="229">
        <f>ROUND(I105*H105,2)</f>
        <v>0</v>
      </c>
      <c r="BL105" s="19" t="s">
        <v>173</v>
      </c>
      <c r="BM105" s="228" t="s">
        <v>1575</v>
      </c>
    </row>
    <row r="106" s="2" customFormat="1" ht="21.75" customHeight="1">
      <c r="A106" s="41"/>
      <c r="B106" s="42"/>
      <c r="C106" s="217" t="s">
        <v>94</v>
      </c>
      <c r="D106" s="217" t="s">
        <v>168</v>
      </c>
      <c r="E106" s="218" t="s">
        <v>946</v>
      </c>
      <c r="F106" s="219" t="s">
        <v>947</v>
      </c>
      <c r="G106" s="220" t="s">
        <v>274</v>
      </c>
      <c r="H106" s="221">
        <v>5.1609999999999996</v>
      </c>
      <c r="I106" s="222"/>
      <c r="J106" s="223">
        <f>ROUND(I106*H106,2)</f>
        <v>0</v>
      </c>
      <c r="K106" s="219" t="s">
        <v>172</v>
      </c>
      <c r="L106" s="47"/>
      <c r="M106" s="224" t="s">
        <v>32</v>
      </c>
      <c r="N106" s="225" t="s">
        <v>48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173</v>
      </c>
      <c r="AT106" s="228" t="s">
        <v>168</v>
      </c>
      <c r="AU106" s="228" t="s">
        <v>86</v>
      </c>
      <c r="AY106" s="19" t="s">
        <v>166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84</v>
      </c>
      <c r="BK106" s="229">
        <f>ROUND(I106*H106,2)</f>
        <v>0</v>
      </c>
      <c r="BL106" s="19" t="s">
        <v>173</v>
      </c>
      <c r="BM106" s="228" t="s">
        <v>1576</v>
      </c>
    </row>
    <row r="107" s="2" customFormat="1">
      <c r="A107" s="41"/>
      <c r="B107" s="42"/>
      <c r="C107" s="217" t="s">
        <v>173</v>
      </c>
      <c r="D107" s="217" t="s">
        <v>168</v>
      </c>
      <c r="E107" s="218" t="s">
        <v>950</v>
      </c>
      <c r="F107" s="219" t="s">
        <v>951</v>
      </c>
      <c r="G107" s="220" t="s">
        <v>274</v>
      </c>
      <c r="H107" s="221">
        <v>154.83000000000001</v>
      </c>
      <c r="I107" s="222"/>
      <c r="J107" s="223">
        <f>ROUND(I107*H107,2)</f>
        <v>0</v>
      </c>
      <c r="K107" s="219" t="s">
        <v>172</v>
      </c>
      <c r="L107" s="47"/>
      <c r="M107" s="224" t="s">
        <v>32</v>
      </c>
      <c r="N107" s="225" t="s">
        <v>48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173</v>
      </c>
      <c r="AT107" s="228" t="s">
        <v>168</v>
      </c>
      <c r="AU107" s="228" t="s">
        <v>86</v>
      </c>
      <c r="AY107" s="19" t="s">
        <v>166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84</v>
      </c>
      <c r="BK107" s="229">
        <f>ROUND(I107*H107,2)</f>
        <v>0</v>
      </c>
      <c r="BL107" s="19" t="s">
        <v>173</v>
      </c>
      <c r="BM107" s="228" t="s">
        <v>1577</v>
      </c>
    </row>
    <row r="108" s="13" customFormat="1">
      <c r="A108" s="13"/>
      <c r="B108" s="230"/>
      <c r="C108" s="231"/>
      <c r="D108" s="232" t="s">
        <v>175</v>
      </c>
      <c r="E108" s="231"/>
      <c r="F108" s="234" t="s">
        <v>1578</v>
      </c>
      <c r="G108" s="231"/>
      <c r="H108" s="235">
        <v>154.83000000000001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175</v>
      </c>
      <c r="AU108" s="241" t="s">
        <v>86</v>
      </c>
      <c r="AV108" s="13" t="s">
        <v>86</v>
      </c>
      <c r="AW108" s="13" t="s">
        <v>4</v>
      </c>
      <c r="AX108" s="13" t="s">
        <v>84</v>
      </c>
      <c r="AY108" s="241" t="s">
        <v>166</v>
      </c>
    </row>
    <row r="109" s="2" customFormat="1">
      <c r="A109" s="41"/>
      <c r="B109" s="42"/>
      <c r="C109" s="217" t="s">
        <v>188</v>
      </c>
      <c r="D109" s="217" t="s">
        <v>168</v>
      </c>
      <c r="E109" s="218" t="s">
        <v>1579</v>
      </c>
      <c r="F109" s="219" t="s">
        <v>1580</v>
      </c>
      <c r="G109" s="220" t="s">
        <v>274</v>
      </c>
      <c r="H109" s="221">
        <v>5.1609999999999996</v>
      </c>
      <c r="I109" s="222"/>
      <c r="J109" s="223">
        <f>ROUND(I109*H109,2)</f>
        <v>0</v>
      </c>
      <c r="K109" s="219" t="s">
        <v>172</v>
      </c>
      <c r="L109" s="47"/>
      <c r="M109" s="224" t="s">
        <v>32</v>
      </c>
      <c r="N109" s="225" t="s">
        <v>48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173</v>
      </c>
      <c r="AT109" s="228" t="s">
        <v>168</v>
      </c>
      <c r="AU109" s="228" t="s">
        <v>86</v>
      </c>
      <c r="AY109" s="19" t="s">
        <v>166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84</v>
      </c>
      <c r="BK109" s="229">
        <f>ROUND(I109*H109,2)</f>
        <v>0</v>
      </c>
      <c r="BL109" s="19" t="s">
        <v>173</v>
      </c>
      <c r="BM109" s="228" t="s">
        <v>1581</v>
      </c>
    </row>
    <row r="110" s="12" customFormat="1" ht="25.92" customHeight="1">
      <c r="A110" s="12"/>
      <c r="B110" s="201"/>
      <c r="C110" s="202"/>
      <c r="D110" s="203" t="s">
        <v>76</v>
      </c>
      <c r="E110" s="204" t="s">
        <v>968</v>
      </c>
      <c r="F110" s="204" t="s">
        <v>969</v>
      </c>
      <c r="G110" s="202"/>
      <c r="H110" s="202"/>
      <c r="I110" s="205"/>
      <c r="J110" s="206">
        <f>BK110</f>
        <v>0</v>
      </c>
      <c r="K110" s="202"/>
      <c r="L110" s="207"/>
      <c r="M110" s="208"/>
      <c r="N110" s="209"/>
      <c r="O110" s="209"/>
      <c r="P110" s="210">
        <f>P111+P132+P154+P158</f>
        <v>0</v>
      </c>
      <c r="Q110" s="209"/>
      <c r="R110" s="210">
        <f>R111+R132+R154+R158</f>
        <v>6.3992922400000003</v>
      </c>
      <c r="S110" s="209"/>
      <c r="T110" s="211">
        <f>T111+T132+T154+T158</f>
        <v>0.15001599999999998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2" t="s">
        <v>86</v>
      </c>
      <c r="AT110" s="213" t="s">
        <v>76</v>
      </c>
      <c r="AU110" s="213" t="s">
        <v>77</v>
      </c>
      <c r="AY110" s="212" t="s">
        <v>166</v>
      </c>
      <c r="BK110" s="214">
        <f>BK111+BK132+BK154+BK158</f>
        <v>0</v>
      </c>
    </row>
    <row r="111" s="12" customFormat="1" ht="22.8" customHeight="1">
      <c r="A111" s="12"/>
      <c r="B111" s="201"/>
      <c r="C111" s="202"/>
      <c r="D111" s="203" t="s">
        <v>76</v>
      </c>
      <c r="E111" s="215" t="s">
        <v>1582</v>
      </c>
      <c r="F111" s="215" t="s">
        <v>1583</v>
      </c>
      <c r="G111" s="202"/>
      <c r="H111" s="202"/>
      <c r="I111" s="205"/>
      <c r="J111" s="216">
        <f>BK111</f>
        <v>0</v>
      </c>
      <c r="K111" s="202"/>
      <c r="L111" s="207"/>
      <c r="M111" s="208"/>
      <c r="N111" s="209"/>
      <c r="O111" s="209"/>
      <c r="P111" s="210">
        <f>SUM(P112:P131)</f>
        <v>0</v>
      </c>
      <c r="Q111" s="209"/>
      <c r="R111" s="210">
        <f>SUM(R112:R131)</f>
        <v>0.23751664000000003</v>
      </c>
      <c r="S111" s="209"/>
      <c r="T111" s="211">
        <f>SUM(T112:T131)</f>
        <v>0.10439999999999999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2" t="s">
        <v>86</v>
      </c>
      <c r="AT111" s="213" t="s">
        <v>76</v>
      </c>
      <c r="AU111" s="213" t="s">
        <v>84</v>
      </c>
      <c r="AY111" s="212" t="s">
        <v>166</v>
      </c>
      <c r="BK111" s="214">
        <f>SUM(BK112:BK131)</f>
        <v>0</v>
      </c>
    </row>
    <row r="112" s="2" customFormat="1" ht="16.5" customHeight="1">
      <c r="A112" s="41"/>
      <c r="B112" s="42"/>
      <c r="C112" s="217" t="s">
        <v>193</v>
      </c>
      <c r="D112" s="217" t="s">
        <v>168</v>
      </c>
      <c r="E112" s="218" t="s">
        <v>1584</v>
      </c>
      <c r="F112" s="219" t="s">
        <v>1585</v>
      </c>
      <c r="G112" s="220" t="s">
        <v>171</v>
      </c>
      <c r="H112" s="221">
        <v>10.44</v>
      </c>
      <c r="I112" s="222"/>
      <c r="J112" s="223">
        <f>ROUND(I112*H112,2)</f>
        <v>0</v>
      </c>
      <c r="K112" s="219" t="s">
        <v>172</v>
      </c>
      <c r="L112" s="47"/>
      <c r="M112" s="224" t="s">
        <v>32</v>
      </c>
      <c r="N112" s="225" t="s">
        <v>48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0.01</v>
      </c>
      <c r="T112" s="227">
        <f>S112*H112</f>
        <v>0.10439999999999999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245</v>
      </c>
      <c r="AT112" s="228" t="s">
        <v>168</v>
      </c>
      <c r="AU112" s="228" t="s">
        <v>86</v>
      </c>
      <c r="AY112" s="19" t="s">
        <v>166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84</v>
      </c>
      <c r="BK112" s="229">
        <f>ROUND(I112*H112,2)</f>
        <v>0</v>
      </c>
      <c r="BL112" s="19" t="s">
        <v>245</v>
      </c>
      <c r="BM112" s="228" t="s">
        <v>1586</v>
      </c>
    </row>
    <row r="113" s="13" customFormat="1">
      <c r="A113" s="13"/>
      <c r="B113" s="230"/>
      <c r="C113" s="231"/>
      <c r="D113" s="232" t="s">
        <v>175</v>
      </c>
      <c r="E113" s="233" t="s">
        <v>32</v>
      </c>
      <c r="F113" s="234" t="s">
        <v>1587</v>
      </c>
      <c r="G113" s="231"/>
      <c r="H113" s="235">
        <v>10.44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175</v>
      </c>
      <c r="AU113" s="241" t="s">
        <v>86</v>
      </c>
      <c r="AV113" s="13" t="s">
        <v>86</v>
      </c>
      <c r="AW113" s="13" t="s">
        <v>39</v>
      </c>
      <c r="AX113" s="13" t="s">
        <v>84</v>
      </c>
      <c r="AY113" s="241" t="s">
        <v>166</v>
      </c>
    </row>
    <row r="114" s="2" customFormat="1">
      <c r="A114" s="41"/>
      <c r="B114" s="42"/>
      <c r="C114" s="217" t="s">
        <v>197</v>
      </c>
      <c r="D114" s="217" t="s">
        <v>168</v>
      </c>
      <c r="E114" s="218" t="s">
        <v>1588</v>
      </c>
      <c r="F114" s="219" t="s">
        <v>1589</v>
      </c>
      <c r="G114" s="220" t="s">
        <v>171</v>
      </c>
      <c r="H114" s="221">
        <v>24.012</v>
      </c>
      <c r="I114" s="222"/>
      <c r="J114" s="223">
        <f>ROUND(I114*H114,2)</f>
        <v>0</v>
      </c>
      <c r="K114" s="219" t="s">
        <v>172</v>
      </c>
      <c r="L114" s="47"/>
      <c r="M114" s="224" t="s">
        <v>32</v>
      </c>
      <c r="N114" s="225" t="s">
        <v>48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245</v>
      </c>
      <c r="AT114" s="228" t="s">
        <v>168</v>
      </c>
      <c r="AU114" s="228" t="s">
        <v>86</v>
      </c>
      <c r="AY114" s="19" t="s">
        <v>166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84</v>
      </c>
      <c r="BK114" s="229">
        <f>ROUND(I114*H114,2)</f>
        <v>0</v>
      </c>
      <c r="BL114" s="19" t="s">
        <v>245</v>
      </c>
      <c r="BM114" s="228" t="s">
        <v>1590</v>
      </c>
    </row>
    <row r="115" s="13" customFormat="1">
      <c r="A115" s="13"/>
      <c r="B115" s="230"/>
      <c r="C115" s="231"/>
      <c r="D115" s="232" t="s">
        <v>175</v>
      </c>
      <c r="E115" s="233" t="s">
        <v>32</v>
      </c>
      <c r="F115" s="234" t="s">
        <v>1591</v>
      </c>
      <c r="G115" s="231"/>
      <c r="H115" s="235">
        <v>12.006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175</v>
      </c>
      <c r="AU115" s="241" t="s">
        <v>86</v>
      </c>
      <c r="AV115" s="13" t="s">
        <v>86</v>
      </c>
      <c r="AW115" s="13" t="s">
        <v>39</v>
      </c>
      <c r="AX115" s="13" t="s">
        <v>77</v>
      </c>
      <c r="AY115" s="241" t="s">
        <v>166</v>
      </c>
    </row>
    <row r="116" s="13" customFormat="1">
      <c r="A116" s="13"/>
      <c r="B116" s="230"/>
      <c r="C116" s="231"/>
      <c r="D116" s="232" t="s">
        <v>175</v>
      </c>
      <c r="E116" s="233" t="s">
        <v>32</v>
      </c>
      <c r="F116" s="234" t="s">
        <v>1592</v>
      </c>
      <c r="G116" s="231"/>
      <c r="H116" s="235">
        <v>12.006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175</v>
      </c>
      <c r="AU116" s="241" t="s">
        <v>86</v>
      </c>
      <c r="AV116" s="13" t="s">
        <v>86</v>
      </c>
      <c r="AW116" s="13" t="s">
        <v>39</v>
      </c>
      <c r="AX116" s="13" t="s">
        <v>77</v>
      </c>
      <c r="AY116" s="241" t="s">
        <v>166</v>
      </c>
    </row>
    <row r="117" s="14" customFormat="1">
      <c r="A117" s="14"/>
      <c r="B117" s="242"/>
      <c r="C117" s="243"/>
      <c r="D117" s="232" t="s">
        <v>175</v>
      </c>
      <c r="E117" s="244" t="s">
        <v>32</v>
      </c>
      <c r="F117" s="245" t="s">
        <v>219</v>
      </c>
      <c r="G117" s="243"/>
      <c r="H117" s="246">
        <v>24.012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175</v>
      </c>
      <c r="AU117" s="252" t="s">
        <v>86</v>
      </c>
      <c r="AV117" s="14" t="s">
        <v>173</v>
      </c>
      <c r="AW117" s="14" t="s">
        <v>39</v>
      </c>
      <c r="AX117" s="14" t="s">
        <v>84</v>
      </c>
      <c r="AY117" s="252" t="s">
        <v>166</v>
      </c>
    </row>
    <row r="118" s="2" customFormat="1" ht="16.5" customHeight="1">
      <c r="A118" s="41"/>
      <c r="B118" s="42"/>
      <c r="C118" s="263" t="s">
        <v>202</v>
      </c>
      <c r="D118" s="263" t="s">
        <v>267</v>
      </c>
      <c r="E118" s="264" t="s">
        <v>982</v>
      </c>
      <c r="F118" s="265" t="s">
        <v>983</v>
      </c>
      <c r="G118" s="266" t="s">
        <v>274</v>
      </c>
      <c r="H118" s="267">
        <v>0.0070000000000000001</v>
      </c>
      <c r="I118" s="268"/>
      <c r="J118" s="269">
        <f>ROUND(I118*H118,2)</f>
        <v>0</v>
      </c>
      <c r="K118" s="265" t="s">
        <v>172</v>
      </c>
      <c r="L118" s="270"/>
      <c r="M118" s="271" t="s">
        <v>32</v>
      </c>
      <c r="N118" s="272" t="s">
        <v>48</v>
      </c>
      <c r="O118" s="87"/>
      <c r="P118" s="226">
        <f>O118*H118</f>
        <v>0</v>
      </c>
      <c r="Q118" s="226">
        <v>1</v>
      </c>
      <c r="R118" s="226">
        <f>Q118*H118</f>
        <v>0.0070000000000000001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332</v>
      </c>
      <c r="AT118" s="228" t="s">
        <v>267</v>
      </c>
      <c r="AU118" s="228" t="s">
        <v>86</v>
      </c>
      <c r="AY118" s="19" t="s">
        <v>166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84</v>
      </c>
      <c r="BK118" s="229">
        <f>ROUND(I118*H118,2)</f>
        <v>0</v>
      </c>
      <c r="BL118" s="19" t="s">
        <v>245</v>
      </c>
      <c r="BM118" s="228" t="s">
        <v>1593</v>
      </c>
    </row>
    <row r="119" s="13" customFormat="1">
      <c r="A119" s="13"/>
      <c r="B119" s="230"/>
      <c r="C119" s="231"/>
      <c r="D119" s="232" t="s">
        <v>175</v>
      </c>
      <c r="E119" s="231"/>
      <c r="F119" s="234" t="s">
        <v>1594</v>
      </c>
      <c r="G119" s="231"/>
      <c r="H119" s="235">
        <v>0.0070000000000000001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175</v>
      </c>
      <c r="AU119" s="241" t="s">
        <v>86</v>
      </c>
      <c r="AV119" s="13" t="s">
        <v>86</v>
      </c>
      <c r="AW119" s="13" t="s">
        <v>4</v>
      </c>
      <c r="AX119" s="13" t="s">
        <v>84</v>
      </c>
      <c r="AY119" s="241" t="s">
        <v>166</v>
      </c>
    </row>
    <row r="120" s="2" customFormat="1" ht="16.5" customHeight="1">
      <c r="A120" s="41"/>
      <c r="B120" s="42"/>
      <c r="C120" s="217" t="s">
        <v>208</v>
      </c>
      <c r="D120" s="217" t="s">
        <v>168</v>
      </c>
      <c r="E120" s="218" t="s">
        <v>1595</v>
      </c>
      <c r="F120" s="219" t="s">
        <v>1596</v>
      </c>
      <c r="G120" s="220" t="s">
        <v>171</v>
      </c>
      <c r="H120" s="221">
        <v>24.012</v>
      </c>
      <c r="I120" s="222"/>
      <c r="J120" s="223">
        <f>ROUND(I120*H120,2)</f>
        <v>0</v>
      </c>
      <c r="K120" s="219" t="s">
        <v>172</v>
      </c>
      <c r="L120" s="47"/>
      <c r="M120" s="224" t="s">
        <v>32</v>
      </c>
      <c r="N120" s="225" t="s">
        <v>48</v>
      </c>
      <c r="O120" s="87"/>
      <c r="P120" s="226">
        <f>O120*H120</f>
        <v>0</v>
      </c>
      <c r="Q120" s="226">
        <v>0.00088000000000000003</v>
      </c>
      <c r="R120" s="226">
        <f>Q120*H120</f>
        <v>0.02113056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245</v>
      </c>
      <c r="AT120" s="228" t="s">
        <v>168</v>
      </c>
      <c r="AU120" s="228" t="s">
        <v>86</v>
      </c>
      <c r="AY120" s="19" t="s">
        <v>166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84</v>
      </c>
      <c r="BK120" s="229">
        <f>ROUND(I120*H120,2)</f>
        <v>0</v>
      </c>
      <c r="BL120" s="19" t="s">
        <v>245</v>
      </c>
      <c r="BM120" s="228" t="s">
        <v>1597</v>
      </c>
    </row>
    <row r="121" s="13" customFormat="1">
      <c r="A121" s="13"/>
      <c r="B121" s="230"/>
      <c r="C121" s="231"/>
      <c r="D121" s="232" t="s">
        <v>175</v>
      </c>
      <c r="E121" s="233" t="s">
        <v>32</v>
      </c>
      <c r="F121" s="234" t="s">
        <v>1591</v>
      </c>
      <c r="G121" s="231"/>
      <c r="H121" s="235">
        <v>12.006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175</v>
      </c>
      <c r="AU121" s="241" t="s">
        <v>86</v>
      </c>
      <c r="AV121" s="13" t="s">
        <v>86</v>
      </c>
      <c r="AW121" s="13" t="s">
        <v>39</v>
      </c>
      <c r="AX121" s="13" t="s">
        <v>77</v>
      </c>
      <c r="AY121" s="241" t="s">
        <v>166</v>
      </c>
    </row>
    <row r="122" s="13" customFormat="1">
      <c r="A122" s="13"/>
      <c r="B122" s="230"/>
      <c r="C122" s="231"/>
      <c r="D122" s="232" t="s">
        <v>175</v>
      </c>
      <c r="E122" s="233" t="s">
        <v>32</v>
      </c>
      <c r="F122" s="234" t="s">
        <v>1592</v>
      </c>
      <c r="G122" s="231"/>
      <c r="H122" s="235">
        <v>12.006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175</v>
      </c>
      <c r="AU122" s="241" t="s">
        <v>86</v>
      </c>
      <c r="AV122" s="13" t="s">
        <v>86</v>
      </c>
      <c r="AW122" s="13" t="s">
        <v>39</v>
      </c>
      <c r="AX122" s="13" t="s">
        <v>77</v>
      </c>
      <c r="AY122" s="241" t="s">
        <v>166</v>
      </c>
    </row>
    <row r="123" s="14" customFormat="1">
      <c r="A123" s="14"/>
      <c r="B123" s="242"/>
      <c r="C123" s="243"/>
      <c r="D123" s="232" t="s">
        <v>175</v>
      </c>
      <c r="E123" s="244" t="s">
        <v>32</v>
      </c>
      <c r="F123" s="245" t="s">
        <v>219</v>
      </c>
      <c r="G123" s="243"/>
      <c r="H123" s="246">
        <v>24.012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175</v>
      </c>
      <c r="AU123" s="252" t="s">
        <v>86</v>
      </c>
      <c r="AV123" s="14" t="s">
        <v>173</v>
      </c>
      <c r="AW123" s="14" t="s">
        <v>39</v>
      </c>
      <c r="AX123" s="14" t="s">
        <v>84</v>
      </c>
      <c r="AY123" s="252" t="s">
        <v>166</v>
      </c>
    </row>
    <row r="124" s="2" customFormat="1">
      <c r="A124" s="41"/>
      <c r="B124" s="42"/>
      <c r="C124" s="263" t="s">
        <v>212</v>
      </c>
      <c r="D124" s="263" t="s">
        <v>267</v>
      </c>
      <c r="E124" s="264" t="s">
        <v>1598</v>
      </c>
      <c r="F124" s="265" t="s">
        <v>1599</v>
      </c>
      <c r="G124" s="266" t="s">
        <v>171</v>
      </c>
      <c r="H124" s="267">
        <v>27.614000000000001</v>
      </c>
      <c r="I124" s="268"/>
      <c r="J124" s="269">
        <f>ROUND(I124*H124,2)</f>
        <v>0</v>
      </c>
      <c r="K124" s="265" t="s">
        <v>172</v>
      </c>
      <c r="L124" s="270"/>
      <c r="M124" s="271" t="s">
        <v>32</v>
      </c>
      <c r="N124" s="272" t="s">
        <v>48</v>
      </c>
      <c r="O124" s="87"/>
      <c r="P124" s="226">
        <f>O124*H124</f>
        <v>0</v>
      </c>
      <c r="Q124" s="226">
        <v>0.0047999999999999996</v>
      </c>
      <c r="R124" s="226">
        <f>Q124*H124</f>
        <v>0.1325472</v>
      </c>
      <c r="S124" s="226">
        <v>0</v>
      </c>
      <c r="T124" s="22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8" t="s">
        <v>332</v>
      </c>
      <c r="AT124" s="228" t="s">
        <v>267</v>
      </c>
      <c r="AU124" s="228" t="s">
        <v>86</v>
      </c>
      <c r="AY124" s="19" t="s">
        <v>166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9" t="s">
        <v>84</v>
      </c>
      <c r="BK124" s="229">
        <f>ROUND(I124*H124,2)</f>
        <v>0</v>
      </c>
      <c r="BL124" s="19" t="s">
        <v>245</v>
      </c>
      <c r="BM124" s="228" t="s">
        <v>1600</v>
      </c>
    </row>
    <row r="125" s="13" customFormat="1">
      <c r="A125" s="13"/>
      <c r="B125" s="230"/>
      <c r="C125" s="231"/>
      <c r="D125" s="232" t="s">
        <v>175</v>
      </c>
      <c r="E125" s="231"/>
      <c r="F125" s="234" t="s">
        <v>1601</v>
      </c>
      <c r="G125" s="231"/>
      <c r="H125" s="235">
        <v>27.614000000000001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175</v>
      </c>
      <c r="AU125" s="241" t="s">
        <v>86</v>
      </c>
      <c r="AV125" s="13" t="s">
        <v>86</v>
      </c>
      <c r="AW125" s="13" t="s">
        <v>4</v>
      </c>
      <c r="AX125" s="13" t="s">
        <v>84</v>
      </c>
      <c r="AY125" s="241" t="s">
        <v>166</v>
      </c>
    </row>
    <row r="126" s="2" customFormat="1" ht="16.5" customHeight="1">
      <c r="A126" s="41"/>
      <c r="B126" s="42"/>
      <c r="C126" s="217" t="s">
        <v>220</v>
      </c>
      <c r="D126" s="217" t="s">
        <v>168</v>
      </c>
      <c r="E126" s="218" t="s">
        <v>1595</v>
      </c>
      <c r="F126" s="219" t="s">
        <v>1596</v>
      </c>
      <c r="G126" s="220" t="s">
        <v>171</v>
      </c>
      <c r="H126" s="221">
        <v>12.006</v>
      </c>
      <c r="I126" s="222"/>
      <c r="J126" s="223">
        <f>ROUND(I126*H126,2)</f>
        <v>0</v>
      </c>
      <c r="K126" s="219" t="s">
        <v>172</v>
      </c>
      <c r="L126" s="47"/>
      <c r="M126" s="224" t="s">
        <v>32</v>
      </c>
      <c r="N126" s="225" t="s">
        <v>48</v>
      </c>
      <c r="O126" s="87"/>
      <c r="P126" s="226">
        <f>O126*H126</f>
        <v>0</v>
      </c>
      <c r="Q126" s="226">
        <v>0.00088000000000000003</v>
      </c>
      <c r="R126" s="226">
        <f>Q126*H126</f>
        <v>0.01056528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245</v>
      </c>
      <c r="AT126" s="228" t="s">
        <v>168</v>
      </c>
      <c r="AU126" s="228" t="s">
        <v>86</v>
      </c>
      <c r="AY126" s="19" t="s">
        <v>166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84</v>
      </c>
      <c r="BK126" s="229">
        <f>ROUND(I126*H126,2)</f>
        <v>0</v>
      </c>
      <c r="BL126" s="19" t="s">
        <v>245</v>
      </c>
      <c r="BM126" s="228" t="s">
        <v>1602</v>
      </c>
    </row>
    <row r="127" s="13" customFormat="1">
      <c r="A127" s="13"/>
      <c r="B127" s="230"/>
      <c r="C127" s="231"/>
      <c r="D127" s="232" t="s">
        <v>175</v>
      </c>
      <c r="E127" s="233" t="s">
        <v>32</v>
      </c>
      <c r="F127" s="234" t="s">
        <v>1591</v>
      </c>
      <c r="G127" s="231"/>
      <c r="H127" s="235">
        <v>12.006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175</v>
      </c>
      <c r="AU127" s="241" t="s">
        <v>86</v>
      </c>
      <c r="AV127" s="13" t="s">
        <v>86</v>
      </c>
      <c r="AW127" s="13" t="s">
        <v>39</v>
      </c>
      <c r="AX127" s="13" t="s">
        <v>84</v>
      </c>
      <c r="AY127" s="241" t="s">
        <v>166</v>
      </c>
    </row>
    <row r="128" s="2" customFormat="1">
      <c r="A128" s="41"/>
      <c r="B128" s="42"/>
      <c r="C128" s="263" t="s">
        <v>226</v>
      </c>
      <c r="D128" s="263" t="s">
        <v>267</v>
      </c>
      <c r="E128" s="264" t="s">
        <v>1603</v>
      </c>
      <c r="F128" s="265" t="s">
        <v>1604</v>
      </c>
      <c r="G128" s="266" t="s">
        <v>171</v>
      </c>
      <c r="H128" s="267">
        <v>13.807</v>
      </c>
      <c r="I128" s="268"/>
      <c r="J128" s="269">
        <f>ROUND(I128*H128,2)</f>
        <v>0</v>
      </c>
      <c r="K128" s="265" t="s">
        <v>172</v>
      </c>
      <c r="L128" s="270"/>
      <c r="M128" s="271" t="s">
        <v>32</v>
      </c>
      <c r="N128" s="272" t="s">
        <v>48</v>
      </c>
      <c r="O128" s="87"/>
      <c r="P128" s="226">
        <f>O128*H128</f>
        <v>0</v>
      </c>
      <c r="Q128" s="226">
        <v>0.0047999999999999996</v>
      </c>
      <c r="R128" s="226">
        <f>Q128*H128</f>
        <v>0.066273600000000002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332</v>
      </c>
      <c r="AT128" s="228" t="s">
        <v>267</v>
      </c>
      <c r="AU128" s="228" t="s">
        <v>86</v>
      </c>
      <c r="AY128" s="19" t="s">
        <v>166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84</v>
      </c>
      <c r="BK128" s="229">
        <f>ROUND(I128*H128,2)</f>
        <v>0</v>
      </c>
      <c r="BL128" s="19" t="s">
        <v>245</v>
      </c>
      <c r="BM128" s="228" t="s">
        <v>1605</v>
      </c>
    </row>
    <row r="129" s="13" customFormat="1">
      <c r="A129" s="13"/>
      <c r="B129" s="230"/>
      <c r="C129" s="231"/>
      <c r="D129" s="232" t="s">
        <v>175</v>
      </c>
      <c r="E129" s="231"/>
      <c r="F129" s="234" t="s">
        <v>1606</v>
      </c>
      <c r="G129" s="231"/>
      <c r="H129" s="235">
        <v>13.807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175</v>
      </c>
      <c r="AU129" s="241" t="s">
        <v>86</v>
      </c>
      <c r="AV129" s="13" t="s">
        <v>86</v>
      </c>
      <c r="AW129" s="13" t="s">
        <v>4</v>
      </c>
      <c r="AX129" s="13" t="s">
        <v>84</v>
      </c>
      <c r="AY129" s="241" t="s">
        <v>166</v>
      </c>
    </row>
    <row r="130" s="2" customFormat="1">
      <c r="A130" s="41"/>
      <c r="B130" s="42"/>
      <c r="C130" s="217" t="s">
        <v>232</v>
      </c>
      <c r="D130" s="217" t="s">
        <v>168</v>
      </c>
      <c r="E130" s="218" t="s">
        <v>1607</v>
      </c>
      <c r="F130" s="219" t="s">
        <v>1608</v>
      </c>
      <c r="G130" s="220" t="s">
        <v>274</v>
      </c>
      <c r="H130" s="221">
        <v>0.02</v>
      </c>
      <c r="I130" s="222"/>
      <c r="J130" s="223">
        <f>ROUND(I130*H130,2)</f>
        <v>0</v>
      </c>
      <c r="K130" s="219" t="s">
        <v>172</v>
      </c>
      <c r="L130" s="47"/>
      <c r="M130" s="224" t="s">
        <v>32</v>
      </c>
      <c r="N130" s="225" t="s">
        <v>48</v>
      </c>
      <c r="O130" s="87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8" t="s">
        <v>245</v>
      </c>
      <c r="AT130" s="228" t="s">
        <v>168</v>
      </c>
      <c r="AU130" s="228" t="s">
        <v>86</v>
      </c>
      <c r="AY130" s="19" t="s">
        <v>166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9" t="s">
        <v>84</v>
      </c>
      <c r="BK130" s="229">
        <f>ROUND(I130*H130,2)</f>
        <v>0</v>
      </c>
      <c r="BL130" s="19" t="s">
        <v>245</v>
      </c>
      <c r="BM130" s="228" t="s">
        <v>1609</v>
      </c>
    </row>
    <row r="131" s="2" customFormat="1">
      <c r="A131" s="41"/>
      <c r="B131" s="42"/>
      <c r="C131" s="217" t="s">
        <v>237</v>
      </c>
      <c r="D131" s="217" t="s">
        <v>168</v>
      </c>
      <c r="E131" s="218" t="s">
        <v>1607</v>
      </c>
      <c r="F131" s="219" t="s">
        <v>1608</v>
      </c>
      <c r="G131" s="220" t="s">
        <v>274</v>
      </c>
      <c r="H131" s="221">
        <v>0.10000000000000001</v>
      </c>
      <c r="I131" s="222"/>
      <c r="J131" s="223">
        <f>ROUND(I131*H131,2)</f>
        <v>0</v>
      </c>
      <c r="K131" s="219" t="s">
        <v>172</v>
      </c>
      <c r="L131" s="47"/>
      <c r="M131" s="224" t="s">
        <v>32</v>
      </c>
      <c r="N131" s="225" t="s">
        <v>48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245</v>
      </c>
      <c r="AT131" s="228" t="s">
        <v>168</v>
      </c>
      <c r="AU131" s="228" t="s">
        <v>86</v>
      </c>
      <c r="AY131" s="19" t="s">
        <v>166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84</v>
      </c>
      <c r="BK131" s="229">
        <f>ROUND(I131*H131,2)</f>
        <v>0</v>
      </c>
      <c r="BL131" s="19" t="s">
        <v>245</v>
      </c>
      <c r="BM131" s="228" t="s">
        <v>1610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1024</v>
      </c>
      <c r="F132" s="215" t="s">
        <v>1025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SUM(P133:P153)</f>
        <v>0</v>
      </c>
      <c r="Q132" s="209"/>
      <c r="R132" s="210">
        <f>SUM(R133:R153)</f>
        <v>2.7224256000000002</v>
      </c>
      <c r="S132" s="209"/>
      <c r="T132" s="211">
        <f>SUM(T133:T153)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86</v>
      </c>
      <c r="AT132" s="213" t="s">
        <v>76</v>
      </c>
      <c r="AU132" s="213" t="s">
        <v>84</v>
      </c>
      <c r="AY132" s="212" t="s">
        <v>166</v>
      </c>
      <c r="BK132" s="214">
        <f>SUM(BK133:BK153)</f>
        <v>0</v>
      </c>
    </row>
    <row r="133" s="2" customFormat="1">
      <c r="A133" s="41"/>
      <c r="B133" s="42"/>
      <c r="C133" s="217" t="s">
        <v>8</v>
      </c>
      <c r="D133" s="217" t="s">
        <v>168</v>
      </c>
      <c r="E133" s="218" t="s">
        <v>1611</v>
      </c>
      <c r="F133" s="219" t="s">
        <v>1612</v>
      </c>
      <c r="G133" s="220" t="s">
        <v>171</v>
      </c>
      <c r="H133" s="221">
        <v>38.5</v>
      </c>
      <c r="I133" s="222"/>
      <c r="J133" s="223">
        <f>ROUND(I133*H133,2)</f>
        <v>0</v>
      </c>
      <c r="K133" s="219" t="s">
        <v>172</v>
      </c>
      <c r="L133" s="47"/>
      <c r="M133" s="224" t="s">
        <v>32</v>
      </c>
      <c r="N133" s="225" t="s">
        <v>48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245</v>
      </c>
      <c r="AT133" s="228" t="s">
        <v>168</v>
      </c>
      <c r="AU133" s="228" t="s">
        <v>86</v>
      </c>
      <c r="AY133" s="19" t="s">
        <v>166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84</v>
      </c>
      <c r="BK133" s="229">
        <f>ROUND(I133*H133,2)</f>
        <v>0</v>
      </c>
      <c r="BL133" s="19" t="s">
        <v>245</v>
      </c>
      <c r="BM133" s="228" t="s">
        <v>1613</v>
      </c>
    </row>
    <row r="134" s="13" customFormat="1">
      <c r="A134" s="13"/>
      <c r="B134" s="230"/>
      <c r="C134" s="231"/>
      <c r="D134" s="232" t="s">
        <v>175</v>
      </c>
      <c r="E134" s="233" t="s">
        <v>32</v>
      </c>
      <c r="F134" s="234" t="s">
        <v>1614</v>
      </c>
      <c r="G134" s="231"/>
      <c r="H134" s="235">
        <v>38.5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175</v>
      </c>
      <c r="AU134" s="241" t="s">
        <v>86</v>
      </c>
      <c r="AV134" s="13" t="s">
        <v>86</v>
      </c>
      <c r="AW134" s="13" t="s">
        <v>39</v>
      </c>
      <c r="AX134" s="13" t="s">
        <v>84</v>
      </c>
      <c r="AY134" s="241" t="s">
        <v>166</v>
      </c>
    </row>
    <row r="135" s="2" customFormat="1" ht="16.5" customHeight="1">
      <c r="A135" s="41"/>
      <c r="B135" s="42"/>
      <c r="C135" s="263" t="s">
        <v>245</v>
      </c>
      <c r="D135" s="263" t="s">
        <v>267</v>
      </c>
      <c r="E135" s="264" t="s">
        <v>1615</v>
      </c>
      <c r="F135" s="265" t="s">
        <v>1616</v>
      </c>
      <c r="G135" s="266" t="s">
        <v>171</v>
      </c>
      <c r="H135" s="267">
        <v>41.579999999999998</v>
      </c>
      <c r="I135" s="268"/>
      <c r="J135" s="269">
        <f>ROUND(I135*H135,2)</f>
        <v>0</v>
      </c>
      <c r="K135" s="265" t="s">
        <v>172</v>
      </c>
      <c r="L135" s="270"/>
      <c r="M135" s="271" t="s">
        <v>32</v>
      </c>
      <c r="N135" s="272" t="s">
        <v>48</v>
      </c>
      <c r="O135" s="87"/>
      <c r="P135" s="226">
        <f>O135*H135</f>
        <v>0</v>
      </c>
      <c r="Q135" s="226">
        <v>0.0055999999999999999</v>
      </c>
      <c r="R135" s="226">
        <f>Q135*H135</f>
        <v>0.232848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332</v>
      </c>
      <c r="AT135" s="228" t="s">
        <v>267</v>
      </c>
      <c r="AU135" s="228" t="s">
        <v>86</v>
      </c>
      <c r="AY135" s="19" t="s">
        <v>166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84</v>
      </c>
      <c r="BK135" s="229">
        <f>ROUND(I135*H135,2)</f>
        <v>0</v>
      </c>
      <c r="BL135" s="19" t="s">
        <v>245</v>
      </c>
      <c r="BM135" s="228" t="s">
        <v>1617</v>
      </c>
    </row>
    <row r="136" s="13" customFormat="1">
      <c r="A136" s="13"/>
      <c r="B136" s="230"/>
      <c r="C136" s="231"/>
      <c r="D136" s="232" t="s">
        <v>175</v>
      </c>
      <c r="E136" s="233" t="s">
        <v>32</v>
      </c>
      <c r="F136" s="234" t="s">
        <v>1614</v>
      </c>
      <c r="G136" s="231"/>
      <c r="H136" s="235">
        <v>38.5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175</v>
      </c>
      <c r="AU136" s="241" t="s">
        <v>86</v>
      </c>
      <c r="AV136" s="13" t="s">
        <v>86</v>
      </c>
      <c r="AW136" s="13" t="s">
        <v>39</v>
      </c>
      <c r="AX136" s="13" t="s">
        <v>84</v>
      </c>
      <c r="AY136" s="241" t="s">
        <v>166</v>
      </c>
    </row>
    <row r="137" s="13" customFormat="1">
      <c r="A137" s="13"/>
      <c r="B137" s="230"/>
      <c r="C137" s="231"/>
      <c r="D137" s="232" t="s">
        <v>175</v>
      </c>
      <c r="E137" s="231"/>
      <c r="F137" s="234" t="s">
        <v>1618</v>
      </c>
      <c r="G137" s="231"/>
      <c r="H137" s="235">
        <v>41.579999999999998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175</v>
      </c>
      <c r="AU137" s="241" t="s">
        <v>86</v>
      </c>
      <c r="AV137" s="13" t="s">
        <v>86</v>
      </c>
      <c r="AW137" s="13" t="s">
        <v>4</v>
      </c>
      <c r="AX137" s="13" t="s">
        <v>84</v>
      </c>
      <c r="AY137" s="241" t="s">
        <v>166</v>
      </c>
    </row>
    <row r="138" s="2" customFormat="1">
      <c r="A138" s="41"/>
      <c r="B138" s="42"/>
      <c r="C138" s="217" t="s">
        <v>251</v>
      </c>
      <c r="D138" s="217" t="s">
        <v>168</v>
      </c>
      <c r="E138" s="218" t="s">
        <v>1619</v>
      </c>
      <c r="F138" s="219" t="s">
        <v>1620</v>
      </c>
      <c r="G138" s="220" t="s">
        <v>171</v>
      </c>
      <c r="H138" s="221">
        <v>10.44</v>
      </c>
      <c r="I138" s="222"/>
      <c r="J138" s="223">
        <f>ROUND(I138*H138,2)</f>
        <v>0</v>
      </c>
      <c r="K138" s="219" t="s">
        <v>172</v>
      </c>
      <c r="L138" s="47"/>
      <c r="M138" s="224" t="s">
        <v>32</v>
      </c>
      <c r="N138" s="225" t="s">
        <v>48</v>
      </c>
      <c r="O138" s="87"/>
      <c r="P138" s="226">
        <f>O138*H138</f>
        <v>0</v>
      </c>
      <c r="Q138" s="226">
        <v>0.0020400000000000001</v>
      </c>
      <c r="R138" s="226">
        <f>Q138*H138</f>
        <v>0.0212976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245</v>
      </c>
      <c r="AT138" s="228" t="s">
        <v>168</v>
      </c>
      <c r="AU138" s="228" t="s">
        <v>86</v>
      </c>
      <c r="AY138" s="19" t="s">
        <v>166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84</v>
      </c>
      <c r="BK138" s="229">
        <f>ROUND(I138*H138,2)</f>
        <v>0</v>
      </c>
      <c r="BL138" s="19" t="s">
        <v>245</v>
      </c>
      <c r="BM138" s="228" t="s">
        <v>1621</v>
      </c>
    </row>
    <row r="139" s="13" customFormat="1">
      <c r="A139" s="13"/>
      <c r="B139" s="230"/>
      <c r="C139" s="231"/>
      <c r="D139" s="232" t="s">
        <v>175</v>
      </c>
      <c r="E139" s="233" t="s">
        <v>32</v>
      </c>
      <c r="F139" s="234" t="s">
        <v>1622</v>
      </c>
      <c r="G139" s="231"/>
      <c r="H139" s="235">
        <v>10.44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175</v>
      </c>
      <c r="AU139" s="241" t="s">
        <v>86</v>
      </c>
      <c r="AV139" s="13" t="s">
        <v>86</v>
      </c>
      <c r="AW139" s="13" t="s">
        <v>39</v>
      </c>
      <c r="AX139" s="13" t="s">
        <v>84</v>
      </c>
      <c r="AY139" s="241" t="s">
        <v>166</v>
      </c>
    </row>
    <row r="140" s="2" customFormat="1" ht="16.5" customHeight="1">
      <c r="A140" s="41"/>
      <c r="B140" s="42"/>
      <c r="C140" s="263" t="s">
        <v>256</v>
      </c>
      <c r="D140" s="263" t="s">
        <v>267</v>
      </c>
      <c r="E140" s="264" t="s">
        <v>1623</v>
      </c>
      <c r="F140" s="265" t="s">
        <v>1624</v>
      </c>
      <c r="G140" s="266" t="s">
        <v>215</v>
      </c>
      <c r="H140" s="267">
        <v>3.9399999999999999</v>
      </c>
      <c r="I140" s="268"/>
      <c r="J140" s="269">
        <f>ROUND(I140*H140,2)</f>
        <v>0</v>
      </c>
      <c r="K140" s="265" t="s">
        <v>32</v>
      </c>
      <c r="L140" s="270"/>
      <c r="M140" s="271" t="s">
        <v>32</v>
      </c>
      <c r="N140" s="272" t="s">
        <v>48</v>
      </c>
      <c r="O140" s="87"/>
      <c r="P140" s="226">
        <f>O140*H140</f>
        <v>0</v>
      </c>
      <c r="Q140" s="226">
        <v>0.029999999999999999</v>
      </c>
      <c r="R140" s="226">
        <f>Q140*H140</f>
        <v>0.1182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332</v>
      </c>
      <c r="AT140" s="228" t="s">
        <v>267</v>
      </c>
      <c r="AU140" s="228" t="s">
        <v>86</v>
      </c>
      <c r="AY140" s="19" t="s">
        <v>166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84</v>
      </c>
      <c r="BK140" s="229">
        <f>ROUND(I140*H140,2)</f>
        <v>0</v>
      </c>
      <c r="BL140" s="19" t="s">
        <v>245</v>
      </c>
      <c r="BM140" s="228" t="s">
        <v>1625</v>
      </c>
    </row>
    <row r="141" s="13" customFormat="1">
      <c r="A141" s="13"/>
      <c r="B141" s="230"/>
      <c r="C141" s="231"/>
      <c r="D141" s="232" t="s">
        <v>175</v>
      </c>
      <c r="E141" s="233" t="s">
        <v>32</v>
      </c>
      <c r="F141" s="234" t="s">
        <v>1626</v>
      </c>
      <c r="G141" s="231"/>
      <c r="H141" s="235">
        <v>3.863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175</v>
      </c>
      <c r="AU141" s="241" t="s">
        <v>86</v>
      </c>
      <c r="AV141" s="13" t="s">
        <v>86</v>
      </c>
      <c r="AW141" s="13" t="s">
        <v>39</v>
      </c>
      <c r="AX141" s="13" t="s">
        <v>84</v>
      </c>
      <c r="AY141" s="241" t="s">
        <v>166</v>
      </c>
    </row>
    <row r="142" s="13" customFormat="1">
      <c r="A142" s="13"/>
      <c r="B142" s="230"/>
      <c r="C142" s="231"/>
      <c r="D142" s="232" t="s">
        <v>175</v>
      </c>
      <c r="E142" s="231"/>
      <c r="F142" s="234" t="s">
        <v>1627</v>
      </c>
      <c r="G142" s="231"/>
      <c r="H142" s="235">
        <v>3.9399999999999999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175</v>
      </c>
      <c r="AU142" s="241" t="s">
        <v>86</v>
      </c>
      <c r="AV142" s="13" t="s">
        <v>86</v>
      </c>
      <c r="AW142" s="13" t="s">
        <v>4</v>
      </c>
      <c r="AX142" s="13" t="s">
        <v>84</v>
      </c>
      <c r="AY142" s="241" t="s">
        <v>166</v>
      </c>
    </row>
    <row r="143" s="2" customFormat="1">
      <c r="A143" s="41"/>
      <c r="B143" s="42"/>
      <c r="C143" s="217" t="s">
        <v>261</v>
      </c>
      <c r="D143" s="217" t="s">
        <v>168</v>
      </c>
      <c r="E143" s="218" t="s">
        <v>1628</v>
      </c>
      <c r="F143" s="219" t="s">
        <v>1629</v>
      </c>
      <c r="G143" s="220" t="s">
        <v>171</v>
      </c>
      <c r="H143" s="221">
        <v>240</v>
      </c>
      <c r="I143" s="222"/>
      <c r="J143" s="223">
        <f>ROUND(I143*H143,2)</f>
        <v>0</v>
      </c>
      <c r="K143" s="219" t="s">
        <v>172</v>
      </c>
      <c r="L143" s="47"/>
      <c r="M143" s="224" t="s">
        <v>32</v>
      </c>
      <c r="N143" s="225" t="s">
        <v>48</v>
      </c>
      <c r="O143" s="8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245</v>
      </c>
      <c r="AT143" s="228" t="s">
        <v>168</v>
      </c>
      <c r="AU143" s="228" t="s">
        <v>86</v>
      </c>
      <c r="AY143" s="19" t="s">
        <v>166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9" t="s">
        <v>84</v>
      </c>
      <c r="BK143" s="229">
        <f>ROUND(I143*H143,2)</f>
        <v>0</v>
      </c>
      <c r="BL143" s="19" t="s">
        <v>245</v>
      </c>
      <c r="BM143" s="228" t="s">
        <v>1630</v>
      </c>
    </row>
    <row r="144" s="13" customFormat="1">
      <c r="A144" s="13"/>
      <c r="B144" s="230"/>
      <c r="C144" s="231"/>
      <c r="D144" s="232" t="s">
        <v>175</v>
      </c>
      <c r="E144" s="233" t="s">
        <v>32</v>
      </c>
      <c r="F144" s="234" t="s">
        <v>1631</v>
      </c>
      <c r="G144" s="231"/>
      <c r="H144" s="235">
        <v>240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175</v>
      </c>
      <c r="AU144" s="241" t="s">
        <v>86</v>
      </c>
      <c r="AV144" s="13" t="s">
        <v>86</v>
      </c>
      <c r="AW144" s="13" t="s">
        <v>39</v>
      </c>
      <c r="AX144" s="13" t="s">
        <v>84</v>
      </c>
      <c r="AY144" s="241" t="s">
        <v>166</v>
      </c>
    </row>
    <row r="145" s="2" customFormat="1" ht="16.5" customHeight="1">
      <c r="A145" s="41"/>
      <c r="B145" s="42"/>
      <c r="C145" s="263" t="s">
        <v>266</v>
      </c>
      <c r="D145" s="263" t="s">
        <v>267</v>
      </c>
      <c r="E145" s="264" t="s">
        <v>1632</v>
      </c>
      <c r="F145" s="265" t="s">
        <v>1633</v>
      </c>
      <c r="G145" s="266" t="s">
        <v>171</v>
      </c>
      <c r="H145" s="267">
        <v>244.80000000000001</v>
      </c>
      <c r="I145" s="268"/>
      <c r="J145" s="269">
        <f>ROUND(I145*H145,2)</f>
        <v>0</v>
      </c>
      <c r="K145" s="265" t="s">
        <v>172</v>
      </c>
      <c r="L145" s="270"/>
      <c r="M145" s="271" t="s">
        <v>32</v>
      </c>
      <c r="N145" s="272" t="s">
        <v>48</v>
      </c>
      <c r="O145" s="87"/>
      <c r="P145" s="226">
        <f>O145*H145</f>
        <v>0</v>
      </c>
      <c r="Q145" s="226">
        <v>0.0023999999999999998</v>
      </c>
      <c r="R145" s="226">
        <f>Q145*H145</f>
        <v>0.58751999999999993</v>
      </c>
      <c r="S145" s="226">
        <v>0</v>
      </c>
      <c r="T145" s="22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8" t="s">
        <v>332</v>
      </c>
      <c r="AT145" s="228" t="s">
        <v>267</v>
      </c>
      <c r="AU145" s="228" t="s">
        <v>86</v>
      </c>
      <c r="AY145" s="19" t="s">
        <v>166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9" t="s">
        <v>84</v>
      </c>
      <c r="BK145" s="229">
        <f>ROUND(I145*H145,2)</f>
        <v>0</v>
      </c>
      <c r="BL145" s="19" t="s">
        <v>245</v>
      </c>
      <c r="BM145" s="228" t="s">
        <v>1634</v>
      </c>
    </row>
    <row r="146" s="13" customFormat="1">
      <c r="A146" s="13"/>
      <c r="B146" s="230"/>
      <c r="C146" s="231"/>
      <c r="D146" s="232" t="s">
        <v>175</v>
      </c>
      <c r="E146" s="233" t="s">
        <v>32</v>
      </c>
      <c r="F146" s="234" t="s">
        <v>1631</v>
      </c>
      <c r="G146" s="231"/>
      <c r="H146" s="235">
        <v>240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175</v>
      </c>
      <c r="AU146" s="241" t="s">
        <v>86</v>
      </c>
      <c r="AV146" s="13" t="s">
        <v>86</v>
      </c>
      <c r="AW146" s="13" t="s">
        <v>39</v>
      </c>
      <c r="AX146" s="13" t="s">
        <v>84</v>
      </c>
      <c r="AY146" s="241" t="s">
        <v>166</v>
      </c>
    </row>
    <row r="147" s="13" customFormat="1">
      <c r="A147" s="13"/>
      <c r="B147" s="230"/>
      <c r="C147" s="231"/>
      <c r="D147" s="232" t="s">
        <v>175</v>
      </c>
      <c r="E147" s="231"/>
      <c r="F147" s="234" t="s">
        <v>1635</v>
      </c>
      <c r="G147" s="231"/>
      <c r="H147" s="235">
        <v>244.80000000000001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175</v>
      </c>
      <c r="AU147" s="241" t="s">
        <v>86</v>
      </c>
      <c r="AV147" s="13" t="s">
        <v>86</v>
      </c>
      <c r="AW147" s="13" t="s">
        <v>4</v>
      </c>
      <c r="AX147" s="13" t="s">
        <v>84</v>
      </c>
      <c r="AY147" s="241" t="s">
        <v>166</v>
      </c>
    </row>
    <row r="148" s="2" customFormat="1">
      <c r="A148" s="41"/>
      <c r="B148" s="42"/>
      <c r="C148" s="217" t="s">
        <v>7</v>
      </c>
      <c r="D148" s="217" t="s">
        <v>168</v>
      </c>
      <c r="E148" s="218" t="s">
        <v>1636</v>
      </c>
      <c r="F148" s="219" t="s">
        <v>1637</v>
      </c>
      <c r="G148" s="220" t="s">
        <v>171</v>
      </c>
      <c r="H148" s="221">
        <v>240</v>
      </c>
      <c r="I148" s="222"/>
      <c r="J148" s="223">
        <f>ROUND(I148*H148,2)</f>
        <v>0</v>
      </c>
      <c r="K148" s="219" t="s">
        <v>172</v>
      </c>
      <c r="L148" s="47"/>
      <c r="M148" s="224" t="s">
        <v>32</v>
      </c>
      <c r="N148" s="225" t="s">
        <v>48</v>
      </c>
      <c r="O148" s="87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8" t="s">
        <v>245</v>
      </c>
      <c r="AT148" s="228" t="s">
        <v>168</v>
      </c>
      <c r="AU148" s="228" t="s">
        <v>86</v>
      </c>
      <c r="AY148" s="19" t="s">
        <v>166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9" t="s">
        <v>84</v>
      </c>
      <c r="BK148" s="229">
        <f>ROUND(I148*H148,2)</f>
        <v>0</v>
      </c>
      <c r="BL148" s="19" t="s">
        <v>245</v>
      </c>
      <c r="BM148" s="228" t="s">
        <v>1638</v>
      </c>
    </row>
    <row r="149" s="13" customFormat="1">
      <c r="A149" s="13"/>
      <c r="B149" s="230"/>
      <c r="C149" s="231"/>
      <c r="D149" s="232" t="s">
        <v>175</v>
      </c>
      <c r="E149" s="233" t="s">
        <v>32</v>
      </c>
      <c r="F149" s="234" t="s">
        <v>1631</v>
      </c>
      <c r="G149" s="231"/>
      <c r="H149" s="235">
        <v>240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175</v>
      </c>
      <c r="AU149" s="241" t="s">
        <v>86</v>
      </c>
      <c r="AV149" s="13" t="s">
        <v>86</v>
      </c>
      <c r="AW149" s="13" t="s">
        <v>39</v>
      </c>
      <c r="AX149" s="13" t="s">
        <v>84</v>
      </c>
      <c r="AY149" s="241" t="s">
        <v>166</v>
      </c>
    </row>
    <row r="150" s="2" customFormat="1" ht="16.5" customHeight="1">
      <c r="A150" s="41"/>
      <c r="B150" s="42"/>
      <c r="C150" s="263" t="s">
        <v>277</v>
      </c>
      <c r="D150" s="263" t="s">
        <v>267</v>
      </c>
      <c r="E150" s="264" t="s">
        <v>1639</v>
      </c>
      <c r="F150" s="265" t="s">
        <v>1640</v>
      </c>
      <c r="G150" s="266" t="s">
        <v>171</v>
      </c>
      <c r="H150" s="267">
        <v>489.60000000000002</v>
      </c>
      <c r="I150" s="268"/>
      <c r="J150" s="269">
        <f>ROUND(I150*H150,2)</f>
        <v>0</v>
      </c>
      <c r="K150" s="265" t="s">
        <v>172</v>
      </c>
      <c r="L150" s="270"/>
      <c r="M150" s="271" t="s">
        <v>32</v>
      </c>
      <c r="N150" s="272" t="s">
        <v>48</v>
      </c>
      <c r="O150" s="87"/>
      <c r="P150" s="226">
        <f>O150*H150</f>
        <v>0</v>
      </c>
      <c r="Q150" s="226">
        <v>0.0035999999999999999</v>
      </c>
      <c r="R150" s="226">
        <f>Q150*H150</f>
        <v>1.7625600000000001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332</v>
      </c>
      <c r="AT150" s="228" t="s">
        <v>267</v>
      </c>
      <c r="AU150" s="228" t="s">
        <v>86</v>
      </c>
      <c r="AY150" s="19" t="s">
        <v>166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9" t="s">
        <v>84</v>
      </c>
      <c r="BK150" s="229">
        <f>ROUND(I150*H150,2)</f>
        <v>0</v>
      </c>
      <c r="BL150" s="19" t="s">
        <v>245</v>
      </c>
      <c r="BM150" s="228" t="s">
        <v>1641</v>
      </c>
    </row>
    <row r="151" s="13" customFormat="1">
      <c r="A151" s="13"/>
      <c r="B151" s="230"/>
      <c r="C151" s="231"/>
      <c r="D151" s="232" t="s">
        <v>175</v>
      </c>
      <c r="E151" s="233" t="s">
        <v>32</v>
      </c>
      <c r="F151" s="234" t="s">
        <v>1642</v>
      </c>
      <c r="G151" s="231"/>
      <c r="H151" s="235">
        <v>480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175</v>
      </c>
      <c r="AU151" s="241" t="s">
        <v>86</v>
      </c>
      <c r="AV151" s="13" t="s">
        <v>86</v>
      </c>
      <c r="AW151" s="13" t="s">
        <v>39</v>
      </c>
      <c r="AX151" s="13" t="s">
        <v>84</v>
      </c>
      <c r="AY151" s="241" t="s">
        <v>166</v>
      </c>
    </row>
    <row r="152" s="13" customFormat="1">
      <c r="A152" s="13"/>
      <c r="B152" s="230"/>
      <c r="C152" s="231"/>
      <c r="D152" s="232" t="s">
        <v>175</v>
      </c>
      <c r="E152" s="231"/>
      <c r="F152" s="234" t="s">
        <v>1643</v>
      </c>
      <c r="G152" s="231"/>
      <c r="H152" s="235">
        <v>489.60000000000002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175</v>
      </c>
      <c r="AU152" s="241" t="s">
        <v>86</v>
      </c>
      <c r="AV152" s="13" t="s">
        <v>86</v>
      </c>
      <c r="AW152" s="13" t="s">
        <v>4</v>
      </c>
      <c r="AX152" s="13" t="s">
        <v>84</v>
      </c>
      <c r="AY152" s="241" t="s">
        <v>166</v>
      </c>
    </row>
    <row r="153" s="2" customFormat="1">
      <c r="A153" s="41"/>
      <c r="B153" s="42"/>
      <c r="C153" s="217" t="s">
        <v>283</v>
      </c>
      <c r="D153" s="217" t="s">
        <v>168</v>
      </c>
      <c r="E153" s="218" t="s">
        <v>1046</v>
      </c>
      <c r="F153" s="219" t="s">
        <v>1047</v>
      </c>
      <c r="G153" s="220" t="s">
        <v>274</v>
      </c>
      <c r="H153" s="221">
        <v>9.5999999999999996</v>
      </c>
      <c r="I153" s="222"/>
      <c r="J153" s="223">
        <f>ROUND(I153*H153,2)</f>
        <v>0</v>
      </c>
      <c r="K153" s="219" t="s">
        <v>172</v>
      </c>
      <c r="L153" s="47"/>
      <c r="M153" s="224" t="s">
        <v>32</v>
      </c>
      <c r="N153" s="225" t="s">
        <v>48</v>
      </c>
      <c r="O153" s="87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245</v>
      </c>
      <c r="AT153" s="228" t="s">
        <v>168</v>
      </c>
      <c r="AU153" s="228" t="s">
        <v>86</v>
      </c>
      <c r="AY153" s="19" t="s">
        <v>166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9" t="s">
        <v>84</v>
      </c>
      <c r="BK153" s="229">
        <f>ROUND(I153*H153,2)</f>
        <v>0</v>
      </c>
      <c r="BL153" s="19" t="s">
        <v>245</v>
      </c>
      <c r="BM153" s="228" t="s">
        <v>1644</v>
      </c>
    </row>
    <row r="154" s="12" customFormat="1" ht="22.8" customHeight="1">
      <c r="A154" s="12"/>
      <c r="B154" s="201"/>
      <c r="C154" s="202"/>
      <c r="D154" s="203" t="s">
        <v>76</v>
      </c>
      <c r="E154" s="215" t="s">
        <v>1268</v>
      </c>
      <c r="F154" s="215" t="s">
        <v>1269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SUM(P155:P157)</f>
        <v>0</v>
      </c>
      <c r="Q154" s="209"/>
      <c r="R154" s="210">
        <f>SUM(R155:R157)</f>
        <v>3.3239999999999998</v>
      </c>
      <c r="S154" s="209"/>
      <c r="T154" s="211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86</v>
      </c>
      <c r="AT154" s="213" t="s">
        <v>76</v>
      </c>
      <c r="AU154" s="213" t="s">
        <v>84</v>
      </c>
      <c r="AY154" s="212" t="s">
        <v>166</v>
      </c>
      <c r="BK154" s="214">
        <f>SUM(BK155:BK157)</f>
        <v>0</v>
      </c>
    </row>
    <row r="155" s="2" customFormat="1">
      <c r="A155" s="41"/>
      <c r="B155" s="42"/>
      <c r="C155" s="217" t="s">
        <v>289</v>
      </c>
      <c r="D155" s="217" t="s">
        <v>168</v>
      </c>
      <c r="E155" s="218" t="s">
        <v>1645</v>
      </c>
      <c r="F155" s="219" t="s">
        <v>1646</v>
      </c>
      <c r="G155" s="220" t="s">
        <v>171</v>
      </c>
      <c r="H155" s="221">
        <v>240</v>
      </c>
      <c r="I155" s="222"/>
      <c r="J155" s="223">
        <f>ROUND(I155*H155,2)</f>
        <v>0</v>
      </c>
      <c r="K155" s="219" t="s">
        <v>172</v>
      </c>
      <c r="L155" s="47"/>
      <c r="M155" s="224" t="s">
        <v>32</v>
      </c>
      <c r="N155" s="225" t="s">
        <v>48</v>
      </c>
      <c r="O155" s="87"/>
      <c r="P155" s="226">
        <f>O155*H155</f>
        <v>0</v>
      </c>
      <c r="Q155" s="226">
        <v>0.01385</v>
      </c>
      <c r="R155" s="226">
        <f>Q155*H155</f>
        <v>3.3239999999999998</v>
      </c>
      <c r="S155" s="226">
        <v>0</v>
      </c>
      <c r="T155" s="22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8" t="s">
        <v>245</v>
      </c>
      <c r="AT155" s="228" t="s">
        <v>168</v>
      </c>
      <c r="AU155" s="228" t="s">
        <v>86</v>
      </c>
      <c r="AY155" s="19" t="s">
        <v>166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9" t="s">
        <v>84</v>
      </c>
      <c r="BK155" s="229">
        <f>ROUND(I155*H155,2)</f>
        <v>0</v>
      </c>
      <c r="BL155" s="19" t="s">
        <v>245</v>
      </c>
      <c r="BM155" s="228" t="s">
        <v>1647</v>
      </c>
    </row>
    <row r="156" s="13" customFormat="1">
      <c r="A156" s="13"/>
      <c r="B156" s="230"/>
      <c r="C156" s="231"/>
      <c r="D156" s="232" t="s">
        <v>175</v>
      </c>
      <c r="E156" s="233" t="s">
        <v>32</v>
      </c>
      <c r="F156" s="234" t="s">
        <v>1648</v>
      </c>
      <c r="G156" s="231"/>
      <c r="H156" s="235">
        <v>240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175</v>
      </c>
      <c r="AU156" s="241" t="s">
        <v>86</v>
      </c>
      <c r="AV156" s="13" t="s">
        <v>86</v>
      </c>
      <c r="AW156" s="13" t="s">
        <v>39</v>
      </c>
      <c r="AX156" s="13" t="s">
        <v>84</v>
      </c>
      <c r="AY156" s="241" t="s">
        <v>166</v>
      </c>
    </row>
    <row r="157" s="2" customFormat="1">
      <c r="A157" s="41"/>
      <c r="B157" s="42"/>
      <c r="C157" s="217" t="s">
        <v>295</v>
      </c>
      <c r="D157" s="217" t="s">
        <v>168</v>
      </c>
      <c r="E157" s="218" t="s">
        <v>1564</v>
      </c>
      <c r="F157" s="219" t="s">
        <v>1565</v>
      </c>
      <c r="G157" s="220" t="s">
        <v>274</v>
      </c>
      <c r="H157" s="221">
        <v>9.5</v>
      </c>
      <c r="I157" s="222"/>
      <c r="J157" s="223">
        <f>ROUND(I157*H157,2)</f>
        <v>0</v>
      </c>
      <c r="K157" s="219" t="s">
        <v>172</v>
      </c>
      <c r="L157" s="47"/>
      <c r="M157" s="224" t="s">
        <v>32</v>
      </c>
      <c r="N157" s="225" t="s">
        <v>48</v>
      </c>
      <c r="O157" s="87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245</v>
      </c>
      <c r="AT157" s="228" t="s">
        <v>168</v>
      </c>
      <c r="AU157" s="228" t="s">
        <v>86</v>
      </c>
      <c r="AY157" s="19" t="s">
        <v>166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9" t="s">
        <v>84</v>
      </c>
      <c r="BK157" s="229">
        <f>ROUND(I157*H157,2)</f>
        <v>0</v>
      </c>
      <c r="BL157" s="19" t="s">
        <v>245</v>
      </c>
      <c r="BM157" s="228" t="s">
        <v>1649</v>
      </c>
    </row>
    <row r="158" s="12" customFormat="1" ht="22.8" customHeight="1">
      <c r="A158" s="12"/>
      <c r="B158" s="201"/>
      <c r="C158" s="202"/>
      <c r="D158" s="203" t="s">
        <v>76</v>
      </c>
      <c r="E158" s="215" t="s">
        <v>1279</v>
      </c>
      <c r="F158" s="215" t="s">
        <v>1280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SUM(P159:P173)</f>
        <v>0</v>
      </c>
      <c r="Q158" s="209"/>
      <c r="R158" s="210">
        <f>SUM(R159:R173)</f>
        <v>0.11535000000000001</v>
      </c>
      <c r="S158" s="209"/>
      <c r="T158" s="211">
        <f>SUM(T159:T173)</f>
        <v>0.045615999999999997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86</v>
      </c>
      <c r="AT158" s="213" t="s">
        <v>76</v>
      </c>
      <c r="AU158" s="213" t="s">
        <v>84</v>
      </c>
      <c r="AY158" s="212" t="s">
        <v>166</v>
      </c>
      <c r="BK158" s="214">
        <f>SUM(BK159:BK173)</f>
        <v>0</v>
      </c>
    </row>
    <row r="159" s="2" customFormat="1" ht="16.5" customHeight="1">
      <c r="A159" s="41"/>
      <c r="B159" s="42"/>
      <c r="C159" s="217" t="s">
        <v>299</v>
      </c>
      <c r="D159" s="217" t="s">
        <v>168</v>
      </c>
      <c r="E159" s="218" t="s">
        <v>1650</v>
      </c>
      <c r="F159" s="219" t="s">
        <v>1651</v>
      </c>
      <c r="G159" s="220" t="s">
        <v>182</v>
      </c>
      <c r="H159" s="221">
        <v>5.7999999999999998</v>
      </c>
      <c r="I159" s="222"/>
      <c r="J159" s="223">
        <f>ROUND(I159*H159,2)</f>
        <v>0</v>
      </c>
      <c r="K159" s="219" t="s">
        <v>172</v>
      </c>
      <c r="L159" s="47"/>
      <c r="M159" s="224" t="s">
        <v>32</v>
      </c>
      <c r="N159" s="225" t="s">
        <v>48</v>
      </c>
      <c r="O159" s="87"/>
      <c r="P159" s="226">
        <f>O159*H159</f>
        <v>0</v>
      </c>
      <c r="Q159" s="226">
        <v>0</v>
      </c>
      <c r="R159" s="226">
        <f>Q159*H159</f>
        <v>0</v>
      </c>
      <c r="S159" s="226">
        <v>0.0017700000000000001</v>
      </c>
      <c r="T159" s="227">
        <f>S159*H159</f>
        <v>0.010266000000000001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245</v>
      </c>
      <c r="AT159" s="228" t="s">
        <v>168</v>
      </c>
      <c r="AU159" s="228" t="s">
        <v>86</v>
      </c>
      <c r="AY159" s="19" t="s">
        <v>166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84</v>
      </c>
      <c r="BK159" s="229">
        <f>ROUND(I159*H159,2)</f>
        <v>0</v>
      </c>
      <c r="BL159" s="19" t="s">
        <v>245</v>
      </c>
      <c r="BM159" s="228" t="s">
        <v>1652</v>
      </c>
    </row>
    <row r="160" s="2" customFormat="1" ht="16.5" customHeight="1">
      <c r="A160" s="41"/>
      <c r="B160" s="42"/>
      <c r="C160" s="217" t="s">
        <v>303</v>
      </c>
      <c r="D160" s="217" t="s">
        <v>168</v>
      </c>
      <c r="E160" s="218" t="s">
        <v>1653</v>
      </c>
      <c r="F160" s="219" t="s">
        <v>1654</v>
      </c>
      <c r="G160" s="220" t="s">
        <v>182</v>
      </c>
      <c r="H160" s="221">
        <v>2</v>
      </c>
      <c r="I160" s="222"/>
      <c r="J160" s="223">
        <f>ROUND(I160*H160,2)</f>
        <v>0</v>
      </c>
      <c r="K160" s="219" t="s">
        <v>172</v>
      </c>
      <c r="L160" s="47"/>
      <c r="M160" s="224" t="s">
        <v>32</v>
      </c>
      <c r="N160" s="225" t="s">
        <v>48</v>
      </c>
      <c r="O160" s="87"/>
      <c r="P160" s="226">
        <f>O160*H160</f>
        <v>0</v>
      </c>
      <c r="Q160" s="226">
        <v>0</v>
      </c>
      <c r="R160" s="226">
        <f>Q160*H160</f>
        <v>0</v>
      </c>
      <c r="S160" s="226">
        <v>0.00191</v>
      </c>
      <c r="T160" s="227">
        <f>S160*H160</f>
        <v>0.00382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245</v>
      </c>
      <c r="AT160" s="228" t="s">
        <v>168</v>
      </c>
      <c r="AU160" s="228" t="s">
        <v>86</v>
      </c>
      <c r="AY160" s="19" t="s">
        <v>166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9" t="s">
        <v>84</v>
      </c>
      <c r="BK160" s="229">
        <f>ROUND(I160*H160,2)</f>
        <v>0</v>
      </c>
      <c r="BL160" s="19" t="s">
        <v>245</v>
      </c>
      <c r="BM160" s="228" t="s">
        <v>1655</v>
      </c>
    </row>
    <row r="161" s="13" customFormat="1">
      <c r="A161" s="13"/>
      <c r="B161" s="230"/>
      <c r="C161" s="231"/>
      <c r="D161" s="232" t="s">
        <v>175</v>
      </c>
      <c r="E161" s="233" t="s">
        <v>32</v>
      </c>
      <c r="F161" s="234" t="s">
        <v>1656</v>
      </c>
      <c r="G161" s="231"/>
      <c r="H161" s="235">
        <v>2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175</v>
      </c>
      <c r="AU161" s="241" t="s">
        <v>86</v>
      </c>
      <c r="AV161" s="13" t="s">
        <v>86</v>
      </c>
      <c r="AW161" s="13" t="s">
        <v>39</v>
      </c>
      <c r="AX161" s="13" t="s">
        <v>84</v>
      </c>
      <c r="AY161" s="241" t="s">
        <v>166</v>
      </c>
    </row>
    <row r="162" s="2" customFormat="1" ht="16.5" customHeight="1">
      <c r="A162" s="41"/>
      <c r="B162" s="42"/>
      <c r="C162" s="217" t="s">
        <v>311</v>
      </c>
      <c r="D162" s="217" t="s">
        <v>168</v>
      </c>
      <c r="E162" s="218" t="s">
        <v>1657</v>
      </c>
      <c r="F162" s="219" t="s">
        <v>1658</v>
      </c>
      <c r="G162" s="220" t="s">
        <v>182</v>
      </c>
      <c r="H162" s="221">
        <v>9.4000000000000004</v>
      </c>
      <c r="I162" s="222"/>
      <c r="J162" s="223">
        <f>ROUND(I162*H162,2)</f>
        <v>0</v>
      </c>
      <c r="K162" s="219" t="s">
        <v>172</v>
      </c>
      <c r="L162" s="47"/>
      <c r="M162" s="224" t="s">
        <v>32</v>
      </c>
      <c r="N162" s="225" t="s">
        <v>48</v>
      </c>
      <c r="O162" s="87"/>
      <c r="P162" s="226">
        <f>O162*H162</f>
        <v>0</v>
      </c>
      <c r="Q162" s="226">
        <v>0</v>
      </c>
      <c r="R162" s="226">
        <f>Q162*H162</f>
        <v>0</v>
      </c>
      <c r="S162" s="226">
        <v>0.00175</v>
      </c>
      <c r="T162" s="227">
        <f>S162*H162</f>
        <v>0.016449999999999999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8" t="s">
        <v>245</v>
      </c>
      <c r="AT162" s="228" t="s">
        <v>168</v>
      </c>
      <c r="AU162" s="228" t="s">
        <v>86</v>
      </c>
      <c r="AY162" s="19" t="s">
        <v>166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9" t="s">
        <v>84</v>
      </c>
      <c r="BK162" s="229">
        <f>ROUND(I162*H162,2)</f>
        <v>0</v>
      </c>
      <c r="BL162" s="19" t="s">
        <v>245</v>
      </c>
      <c r="BM162" s="228" t="s">
        <v>1659</v>
      </c>
    </row>
    <row r="163" s="13" customFormat="1">
      <c r="A163" s="13"/>
      <c r="B163" s="230"/>
      <c r="C163" s="231"/>
      <c r="D163" s="232" t="s">
        <v>175</v>
      </c>
      <c r="E163" s="233" t="s">
        <v>32</v>
      </c>
      <c r="F163" s="234" t="s">
        <v>1660</v>
      </c>
      <c r="G163" s="231"/>
      <c r="H163" s="235">
        <v>9.4000000000000004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175</v>
      </c>
      <c r="AU163" s="241" t="s">
        <v>86</v>
      </c>
      <c r="AV163" s="13" t="s">
        <v>86</v>
      </c>
      <c r="AW163" s="13" t="s">
        <v>39</v>
      </c>
      <c r="AX163" s="13" t="s">
        <v>84</v>
      </c>
      <c r="AY163" s="241" t="s">
        <v>166</v>
      </c>
    </row>
    <row r="164" s="2" customFormat="1" ht="16.5" customHeight="1">
      <c r="A164" s="41"/>
      <c r="B164" s="42"/>
      <c r="C164" s="217" t="s">
        <v>316</v>
      </c>
      <c r="D164" s="217" t="s">
        <v>168</v>
      </c>
      <c r="E164" s="218" t="s">
        <v>1661</v>
      </c>
      <c r="F164" s="219" t="s">
        <v>1662</v>
      </c>
      <c r="G164" s="220" t="s">
        <v>182</v>
      </c>
      <c r="H164" s="221">
        <v>5.7999999999999998</v>
      </c>
      <c r="I164" s="222"/>
      <c r="J164" s="223">
        <f>ROUND(I164*H164,2)</f>
        <v>0</v>
      </c>
      <c r="K164" s="219" t="s">
        <v>172</v>
      </c>
      <c r="L164" s="47"/>
      <c r="M164" s="224" t="s">
        <v>32</v>
      </c>
      <c r="N164" s="225" t="s">
        <v>48</v>
      </c>
      <c r="O164" s="87"/>
      <c r="P164" s="226">
        <f>O164*H164</f>
        <v>0</v>
      </c>
      <c r="Q164" s="226">
        <v>0</v>
      </c>
      <c r="R164" s="226">
        <f>Q164*H164</f>
        <v>0</v>
      </c>
      <c r="S164" s="226">
        <v>0.0025999999999999999</v>
      </c>
      <c r="T164" s="227">
        <f>S164*H164</f>
        <v>0.01508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8" t="s">
        <v>245</v>
      </c>
      <c r="AT164" s="228" t="s">
        <v>168</v>
      </c>
      <c r="AU164" s="228" t="s">
        <v>86</v>
      </c>
      <c r="AY164" s="19" t="s">
        <v>166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9" t="s">
        <v>84</v>
      </c>
      <c r="BK164" s="229">
        <f>ROUND(I164*H164,2)</f>
        <v>0</v>
      </c>
      <c r="BL164" s="19" t="s">
        <v>245</v>
      </c>
      <c r="BM164" s="228" t="s">
        <v>1663</v>
      </c>
    </row>
    <row r="165" s="13" customFormat="1">
      <c r="A165" s="13"/>
      <c r="B165" s="230"/>
      <c r="C165" s="231"/>
      <c r="D165" s="232" t="s">
        <v>175</v>
      </c>
      <c r="E165" s="233" t="s">
        <v>32</v>
      </c>
      <c r="F165" s="234" t="s">
        <v>1664</v>
      </c>
      <c r="G165" s="231"/>
      <c r="H165" s="235">
        <v>5.7999999999999998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175</v>
      </c>
      <c r="AU165" s="241" t="s">
        <v>86</v>
      </c>
      <c r="AV165" s="13" t="s">
        <v>86</v>
      </c>
      <c r="AW165" s="13" t="s">
        <v>39</v>
      </c>
      <c r="AX165" s="13" t="s">
        <v>84</v>
      </c>
      <c r="AY165" s="241" t="s">
        <v>166</v>
      </c>
    </row>
    <row r="166" s="2" customFormat="1">
      <c r="A166" s="41"/>
      <c r="B166" s="42"/>
      <c r="C166" s="217" t="s">
        <v>320</v>
      </c>
      <c r="D166" s="217" t="s">
        <v>168</v>
      </c>
      <c r="E166" s="218" t="s">
        <v>1665</v>
      </c>
      <c r="F166" s="219" t="s">
        <v>1666</v>
      </c>
      <c r="G166" s="220" t="s">
        <v>182</v>
      </c>
      <c r="H166" s="221">
        <v>5.7999999999999998</v>
      </c>
      <c r="I166" s="222"/>
      <c r="J166" s="223">
        <f>ROUND(I166*H166,2)</f>
        <v>0</v>
      </c>
      <c r="K166" s="219" t="s">
        <v>172</v>
      </c>
      <c r="L166" s="47"/>
      <c r="M166" s="224" t="s">
        <v>32</v>
      </c>
      <c r="N166" s="225" t="s">
        <v>48</v>
      </c>
      <c r="O166" s="87"/>
      <c r="P166" s="226">
        <f>O166*H166</f>
        <v>0</v>
      </c>
      <c r="Q166" s="226">
        <v>0.00297</v>
      </c>
      <c r="R166" s="226">
        <f>Q166*H166</f>
        <v>0.017225999999999998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245</v>
      </c>
      <c r="AT166" s="228" t="s">
        <v>168</v>
      </c>
      <c r="AU166" s="228" t="s">
        <v>86</v>
      </c>
      <c r="AY166" s="19" t="s">
        <v>166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9" t="s">
        <v>84</v>
      </c>
      <c r="BK166" s="229">
        <f>ROUND(I166*H166,2)</f>
        <v>0</v>
      </c>
      <c r="BL166" s="19" t="s">
        <v>245</v>
      </c>
      <c r="BM166" s="228" t="s">
        <v>1667</v>
      </c>
    </row>
    <row r="167" s="2" customFormat="1">
      <c r="A167" s="41"/>
      <c r="B167" s="42"/>
      <c r="C167" s="217" t="s">
        <v>326</v>
      </c>
      <c r="D167" s="217" t="s">
        <v>168</v>
      </c>
      <c r="E167" s="218" t="s">
        <v>1668</v>
      </c>
      <c r="F167" s="219" t="s">
        <v>1669</v>
      </c>
      <c r="G167" s="220" t="s">
        <v>182</v>
      </c>
      <c r="H167" s="221">
        <v>5.7999999999999998</v>
      </c>
      <c r="I167" s="222"/>
      <c r="J167" s="223">
        <f>ROUND(I167*H167,2)</f>
        <v>0</v>
      </c>
      <c r="K167" s="219" t="s">
        <v>172</v>
      </c>
      <c r="L167" s="47"/>
      <c r="M167" s="224" t="s">
        <v>32</v>
      </c>
      <c r="N167" s="225" t="s">
        <v>48</v>
      </c>
      <c r="O167" s="87"/>
      <c r="P167" s="226">
        <f>O167*H167</f>
        <v>0</v>
      </c>
      <c r="Q167" s="226">
        <v>0.0044400000000000004</v>
      </c>
      <c r="R167" s="226">
        <f>Q167*H167</f>
        <v>0.025752000000000001</v>
      </c>
      <c r="S167" s="226">
        <v>0</v>
      </c>
      <c r="T167" s="22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245</v>
      </c>
      <c r="AT167" s="228" t="s">
        <v>168</v>
      </c>
      <c r="AU167" s="228" t="s">
        <v>86</v>
      </c>
      <c r="AY167" s="19" t="s">
        <v>166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9" t="s">
        <v>84</v>
      </c>
      <c r="BK167" s="229">
        <f>ROUND(I167*H167,2)</f>
        <v>0</v>
      </c>
      <c r="BL167" s="19" t="s">
        <v>245</v>
      </c>
      <c r="BM167" s="228" t="s">
        <v>1670</v>
      </c>
    </row>
    <row r="168" s="13" customFormat="1">
      <c r="A168" s="13"/>
      <c r="B168" s="230"/>
      <c r="C168" s="231"/>
      <c r="D168" s="232" t="s">
        <v>175</v>
      </c>
      <c r="E168" s="233" t="s">
        <v>32</v>
      </c>
      <c r="F168" s="234" t="s">
        <v>1671</v>
      </c>
      <c r="G168" s="231"/>
      <c r="H168" s="235">
        <v>5.7999999999999998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175</v>
      </c>
      <c r="AU168" s="241" t="s">
        <v>86</v>
      </c>
      <c r="AV168" s="13" t="s">
        <v>86</v>
      </c>
      <c r="AW168" s="13" t="s">
        <v>39</v>
      </c>
      <c r="AX168" s="13" t="s">
        <v>84</v>
      </c>
      <c r="AY168" s="241" t="s">
        <v>166</v>
      </c>
    </row>
    <row r="169" s="2" customFormat="1">
      <c r="A169" s="41"/>
      <c r="B169" s="42"/>
      <c r="C169" s="217" t="s">
        <v>332</v>
      </c>
      <c r="D169" s="217" t="s">
        <v>168</v>
      </c>
      <c r="E169" s="218" t="s">
        <v>1672</v>
      </c>
      <c r="F169" s="219" t="s">
        <v>1673</v>
      </c>
      <c r="G169" s="220" t="s">
        <v>182</v>
      </c>
      <c r="H169" s="221">
        <v>5.7999999999999998</v>
      </c>
      <c r="I169" s="222"/>
      <c r="J169" s="223">
        <f>ROUND(I169*H169,2)</f>
        <v>0</v>
      </c>
      <c r="K169" s="219" t="s">
        <v>172</v>
      </c>
      <c r="L169" s="47"/>
      <c r="M169" s="224" t="s">
        <v>32</v>
      </c>
      <c r="N169" s="225" t="s">
        <v>48</v>
      </c>
      <c r="O169" s="87"/>
      <c r="P169" s="226">
        <f>O169*H169</f>
        <v>0</v>
      </c>
      <c r="Q169" s="226">
        <v>0.0065300000000000002</v>
      </c>
      <c r="R169" s="226">
        <f>Q169*H169</f>
        <v>0.037873999999999998</v>
      </c>
      <c r="S169" s="226">
        <v>0</v>
      </c>
      <c r="T169" s="22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8" t="s">
        <v>245</v>
      </c>
      <c r="AT169" s="228" t="s">
        <v>168</v>
      </c>
      <c r="AU169" s="228" t="s">
        <v>86</v>
      </c>
      <c r="AY169" s="19" t="s">
        <v>166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9" t="s">
        <v>84</v>
      </c>
      <c r="BK169" s="229">
        <f>ROUND(I169*H169,2)</f>
        <v>0</v>
      </c>
      <c r="BL169" s="19" t="s">
        <v>245</v>
      </c>
      <c r="BM169" s="228" t="s">
        <v>1674</v>
      </c>
    </row>
    <row r="170" s="13" customFormat="1">
      <c r="A170" s="13"/>
      <c r="B170" s="230"/>
      <c r="C170" s="231"/>
      <c r="D170" s="232" t="s">
        <v>175</v>
      </c>
      <c r="E170" s="233" t="s">
        <v>32</v>
      </c>
      <c r="F170" s="234" t="s">
        <v>1675</v>
      </c>
      <c r="G170" s="231"/>
      <c r="H170" s="235">
        <v>5.7999999999999998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175</v>
      </c>
      <c r="AU170" s="241" t="s">
        <v>86</v>
      </c>
      <c r="AV170" s="13" t="s">
        <v>86</v>
      </c>
      <c r="AW170" s="13" t="s">
        <v>39</v>
      </c>
      <c r="AX170" s="13" t="s">
        <v>84</v>
      </c>
      <c r="AY170" s="241" t="s">
        <v>166</v>
      </c>
    </row>
    <row r="171" s="2" customFormat="1">
      <c r="A171" s="41"/>
      <c r="B171" s="42"/>
      <c r="C171" s="217" t="s">
        <v>338</v>
      </c>
      <c r="D171" s="217" t="s">
        <v>168</v>
      </c>
      <c r="E171" s="218" t="s">
        <v>1676</v>
      </c>
      <c r="F171" s="219" t="s">
        <v>1677</v>
      </c>
      <c r="G171" s="220" t="s">
        <v>182</v>
      </c>
      <c r="H171" s="221">
        <v>9.4000000000000004</v>
      </c>
      <c r="I171" s="222"/>
      <c r="J171" s="223">
        <f>ROUND(I171*H171,2)</f>
        <v>0</v>
      </c>
      <c r="K171" s="219" t="s">
        <v>172</v>
      </c>
      <c r="L171" s="47"/>
      <c r="M171" s="224" t="s">
        <v>32</v>
      </c>
      <c r="N171" s="225" t="s">
        <v>48</v>
      </c>
      <c r="O171" s="87"/>
      <c r="P171" s="226">
        <f>O171*H171</f>
        <v>0</v>
      </c>
      <c r="Q171" s="226">
        <v>0.0036700000000000001</v>
      </c>
      <c r="R171" s="226">
        <f>Q171*H171</f>
        <v>0.034498000000000001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245</v>
      </c>
      <c r="AT171" s="228" t="s">
        <v>168</v>
      </c>
      <c r="AU171" s="228" t="s">
        <v>86</v>
      </c>
      <c r="AY171" s="19" t="s">
        <v>166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9" t="s">
        <v>84</v>
      </c>
      <c r="BK171" s="229">
        <f>ROUND(I171*H171,2)</f>
        <v>0</v>
      </c>
      <c r="BL171" s="19" t="s">
        <v>245</v>
      </c>
      <c r="BM171" s="228" t="s">
        <v>1678</v>
      </c>
    </row>
    <row r="172" s="13" customFormat="1">
      <c r="A172" s="13"/>
      <c r="B172" s="230"/>
      <c r="C172" s="231"/>
      <c r="D172" s="232" t="s">
        <v>175</v>
      </c>
      <c r="E172" s="233" t="s">
        <v>32</v>
      </c>
      <c r="F172" s="234" t="s">
        <v>1679</v>
      </c>
      <c r="G172" s="231"/>
      <c r="H172" s="235">
        <v>9.4000000000000004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175</v>
      </c>
      <c r="AU172" s="241" t="s">
        <v>86</v>
      </c>
      <c r="AV172" s="13" t="s">
        <v>86</v>
      </c>
      <c r="AW172" s="13" t="s">
        <v>39</v>
      </c>
      <c r="AX172" s="13" t="s">
        <v>84</v>
      </c>
      <c r="AY172" s="241" t="s">
        <v>166</v>
      </c>
    </row>
    <row r="173" s="2" customFormat="1">
      <c r="A173" s="41"/>
      <c r="B173" s="42"/>
      <c r="C173" s="217" t="s">
        <v>342</v>
      </c>
      <c r="D173" s="217" t="s">
        <v>168</v>
      </c>
      <c r="E173" s="218" t="s">
        <v>1345</v>
      </c>
      <c r="F173" s="219" t="s">
        <v>1346</v>
      </c>
      <c r="G173" s="220" t="s">
        <v>274</v>
      </c>
      <c r="H173" s="221">
        <v>0.11500000000000001</v>
      </c>
      <c r="I173" s="222"/>
      <c r="J173" s="223">
        <f>ROUND(I173*H173,2)</f>
        <v>0</v>
      </c>
      <c r="K173" s="219" t="s">
        <v>172</v>
      </c>
      <c r="L173" s="47"/>
      <c r="M173" s="277" t="s">
        <v>32</v>
      </c>
      <c r="N173" s="278" t="s">
        <v>48</v>
      </c>
      <c r="O173" s="279"/>
      <c r="P173" s="280">
        <f>O173*H173</f>
        <v>0</v>
      </c>
      <c r="Q173" s="280">
        <v>0</v>
      </c>
      <c r="R173" s="280">
        <f>Q173*H173</f>
        <v>0</v>
      </c>
      <c r="S173" s="280">
        <v>0</v>
      </c>
      <c r="T173" s="281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8" t="s">
        <v>245</v>
      </c>
      <c r="AT173" s="228" t="s">
        <v>168</v>
      </c>
      <c r="AU173" s="228" t="s">
        <v>86</v>
      </c>
      <c r="AY173" s="19" t="s">
        <v>166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9" t="s">
        <v>84</v>
      </c>
      <c r="BK173" s="229">
        <f>ROUND(I173*H173,2)</f>
        <v>0</v>
      </c>
      <c r="BL173" s="19" t="s">
        <v>245</v>
      </c>
      <c r="BM173" s="228" t="s">
        <v>1680</v>
      </c>
    </row>
    <row r="174" s="2" customFormat="1" ht="6.96" customHeight="1">
      <c r="A174" s="41"/>
      <c r="B174" s="62"/>
      <c r="C174" s="63"/>
      <c r="D174" s="63"/>
      <c r="E174" s="63"/>
      <c r="F174" s="63"/>
      <c r="G174" s="63"/>
      <c r="H174" s="63"/>
      <c r="I174" s="63"/>
      <c r="J174" s="63"/>
      <c r="K174" s="63"/>
      <c r="L174" s="47"/>
      <c r="M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</row>
  </sheetData>
  <sheetProtection sheet="1" autoFilter="0" formatColumns="0" formatRows="0" objects="1" scenarios="1" spinCount="100000" saltValue="STl0aKv3RA5GxoZlJd81ZnHN9wWwKJYzhlFfpnyCf4Y95ohh94EElspzSH2uhDuZuxLuLAEH1Hyc9q03Q037iw==" hashValue="RRdRusi1wNTAJM12Z9G/iix1w7A59N5jVwzpWc1hiFjx7VzO/wiQr29aCPNRiCQD2wdsD4CVPDFnwIDNchLJOg==" algorithmName="SHA-512" password="CC35"/>
  <autoFilter ref="C98:K17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 s="1" customFormat="1" ht="12" customHeight="1">
      <c r="B8" s="22"/>
      <c r="D8" s="146" t="s">
        <v>115</v>
      </c>
      <c r="L8" s="22"/>
    </row>
    <row r="9" s="2" customFormat="1" ht="16.5" customHeight="1">
      <c r="A9" s="41"/>
      <c r="B9" s="47"/>
      <c r="C9" s="41"/>
      <c r="D9" s="41"/>
      <c r="E9" s="147" t="s">
        <v>116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1681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32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1" t="str">
        <f>'Rekapitulace stavby'!AN8</f>
        <v>12. 12. 2020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30</v>
      </c>
      <c r="E16" s="41"/>
      <c r="F16" s="41"/>
      <c r="G16" s="41"/>
      <c r="H16" s="41"/>
      <c r="I16" s="146" t="s">
        <v>31</v>
      </c>
      <c r="J16" s="136" t="s">
        <v>32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6" t="s">
        <v>34</v>
      </c>
      <c r="J17" s="136" t="s">
        <v>32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35</v>
      </c>
      <c r="E19" s="41"/>
      <c r="F19" s="41"/>
      <c r="G19" s="41"/>
      <c r="H19" s="41"/>
      <c r="I19" s="146" t="s">
        <v>31</v>
      </c>
      <c r="J19" s="35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6" t="s">
        <v>34</v>
      </c>
      <c r="J20" s="35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37</v>
      </c>
      <c r="E22" s="41"/>
      <c r="F22" s="41"/>
      <c r="G22" s="41"/>
      <c r="H22" s="41"/>
      <c r="I22" s="146" t="s">
        <v>31</v>
      </c>
      <c r="J22" s="136" t="s">
        <v>32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38</v>
      </c>
      <c r="F23" s="41"/>
      <c r="G23" s="41"/>
      <c r="H23" s="41"/>
      <c r="I23" s="146" t="s">
        <v>34</v>
      </c>
      <c r="J23" s="136" t="s">
        <v>32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40</v>
      </c>
      <c r="E25" s="41"/>
      <c r="F25" s="41"/>
      <c r="G25" s="41"/>
      <c r="H25" s="41"/>
      <c r="I25" s="146" t="s">
        <v>31</v>
      </c>
      <c r="J25" s="136" t="s">
        <v>32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38</v>
      </c>
      <c r="F26" s="41"/>
      <c r="G26" s="41"/>
      <c r="H26" s="41"/>
      <c r="I26" s="146" t="s">
        <v>34</v>
      </c>
      <c r="J26" s="136" t="s">
        <v>32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41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32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ROUND(J96,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47</v>
      </c>
      <c r="E35" s="146" t="s">
        <v>48</v>
      </c>
      <c r="F35" s="160">
        <f>ROUND((SUM(BE96:BE340)),  2)</f>
        <v>0</v>
      </c>
      <c r="G35" s="41"/>
      <c r="H35" s="41"/>
      <c r="I35" s="161">
        <v>0.20999999999999999</v>
      </c>
      <c r="J35" s="160">
        <f>ROUND(((SUM(BE96:BE340))*I35),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49</v>
      </c>
      <c r="F36" s="160">
        <f>ROUND((SUM(BF96:BF340)),  2)</f>
        <v>0</v>
      </c>
      <c r="G36" s="41"/>
      <c r="H36" s="41"/>
      <c r="I36" s="161">
        <v>0.14999999999999999</v>
      </c>
      <c r="J36" s="160">
        <f>ROUND(((SUM(BF96:BF340))*I36),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50</v>
      </c>
      <c r="F37" s="160">
        <f>ROUND((SUM(BG96:BG340)),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51</v>
      </c>
      <c r="F38" s="160">
        <f>ROUND((SUM(BH96:BH340)),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52</v>
      </c>
      <c r="F39" s="160">
        <f>ROUND((SUM(BI96:BI340)),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53</v>
      </c>
      <c r="E41" s="164"/>
      <c r="F41" s="164"/>
      <c r="G41" s="165" t="s">
        <v>54</v>
      </c>
      <c r="H41" s="166" t="s">
        <v>55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121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Energeticky úsporná opatření ZŠ Podmostní 1</v>
      </c>
      <c r="F50" s="34"/>
      <c r="G50" s="34"/>
      <c r="H50" s="34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3" t="s">
        <v>116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02 - Výměna otvorových výplní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Plzeň</v>
      </c>
      <c r="G56" s="43"/>
      <c r="H56" s="43"/>
      <c r="I56" s="34" t="s">
        <v>24</v>
      </c>
      <c r="J56" s="75" t="str">
        <f>IF(J14="","",J14)</f>
        <v>12. 12. 2020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Krajský úřad Plzeňského kraje</v>
      </c>
      <c r="G58" s="43"/>
      <c r="H58" s="43"/>
      <c r="I58" s="34" t="s">
        <v>37</v>
      </c>
      <c r="J58" s="39" t="str">
        <f>E23</f>
        <v>Area Projekt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35</v>
      </c>
      <c r="D59" s="43"/>
      <c r="E59" s="43"/>
      <c r="F59" s="29" t="str">
        <f>IF(E20="","",E20)</f>
        <v>Vyplň údaj</v>
      </c>
      <c r="G59" s="43"/>
      <c r="H59" s="43"/>
      <c r="I59" s="34" t="s">
        <v>40</v>
      </c>
      <c r="J59" s="39" t="str">
        <f>E26</f>
        <v>Area Projekt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122</v>
      </c>
      <c r="D61" s="176"/>
      <c r="E61" s="176"/>
      <c r="F61" s="176"/>
      <c r="G61" s="176"/>
      <c r="H61" s="176"/>
      <c r="I61" s="176"/>
      <c r="J61" s="177" t="s">
        <v>123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124</v>
      </c>
    </row>
    <row r="64" s="9" customFormat="1" ht="24.96" customHeight="1">
      <c r="A64" s="9"/>
      <c r="B64" s="179"/>
      <c r="C64" s="180"/>
      <c r="D64" s="181" t="s">
        <v>125</v>
      </c>
      <c r="E64" s="182"/>
      <c r="F64" s="182"/>
      <c r="G64" s="182"/>
      <c r="H64" s="182"/>
      <c r="I64" s="182"/>
      <c r="J64" s="183">
        <f>J97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127</v>
      </c>
      <c r="E65" s="187"/>
      <c r="F65" s="187"/>
      <c r="G65" s="187"/>
      <c r="H65" s="187"/>
      <c r="I65" s="187"/>
      <c r="J65" s="188">
        <f>J98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130</v>
      </c>
      <c r="E66" s="187"/>
      <c r="F66" s="187"/>
      <c r="G66" s="187"/>
      <c r="H66" s="187"/>
      <c r="I66" s="187"/>
      <c r="J66" s="188">
        <f>J114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131</v>
      </c>
      <c r="E67" s="187"/>
      <c r="F67" s="187"/>
      <c r="G67" s="187"/>
      <c r="H67" s="187"/>
      <c r="I67" s="187"/>
      <c r="J67" s="188">
        <f>J140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132</v>
      </c>
      <c r="E68" s="187"/>
      <c r="F68" s="187"/>
      <c r="G68" s="187"/>
      <c r="H68" s="187"/>
      <c r="I68" s="187"/>
      <c r="J68" s="188">
        <f>J187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133</v>
      </c>
      <c r="E69" s="187"/>
      <c r="F69" s="187"/>
      <c r="G69" s="187"/>
      <c r="H69" s="187"/>
      <c r="I69" s="187"/>
      <c r="J69" s="188">
        <f>J194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9"/>
      <c r="C70" s="180"/>
      <c r="D70" s="181" t="s">
        <v>134</v>
      </c>
      <c r="E70" s="182"/>
      <c r="F70" s="182"/>
      <c r="G70" s="182"/>
      <c r="H70" s="182"/>
      <c r="I70" s="182"/>
      <c r="J70" s="183">
        <f>J196</f>
        <v>0</v>
      </c>
      <c r="K70" s="180"/>
      <c r="L70" s="18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5"/>
      <c r="C71" s="127"/>
      <c r="D71" s="186" t="s">
        <v>1682</v>
      </c>
      <c r="E71" s="187"/>
      <c r="F71" s="187"/>
      <c r="G71" s="187"/>
      <c r="H71" s="187"/>
      <c r="I71" s="187"/>
      <c r="J71" s="188">
        <f>J197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144</v>
      </c>
      <c r="E72" s="187"/>
      <c r="F72" s="187"/>
      <c r="G72" s="187"/>
      <c r="H72" s="187"/>
      <c r="I72" s="187"/>
      <c r="J72" s="188">
        <f>J298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1683</v>
      </c>
      <c r="E73" s="187"/>
      <c r="F73" s="187"/>
      <c r="G73" s="187"/>
      <c r="H73" s="187"/>
      <c r="I73" s="187"/>
      <c r="J73" s="188">
        <f>J327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9"/>
      <c r="C74" s="180"/>
      <c r="D74" s="181" t="s">
        <v>150</v>
      </c>
      <c r="E74" s="182"/>
      <c r="F74" s="182"/>
      <c r="G74" s="182"/>
      <c r="H74" s="182"/>
      <c r="I74" s="182"/>
      <c r="J74" s="183">
        <f>J338</f>
        <v>0</v>
      </c>
      <c r="K74" s="180"/>
      <c r="L74" s="184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9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5" t="s">
        <v>151</v>
      </c>
      <c r="D81" s="43"/>
      <c r="E81" s="43"/>
      <c r="F81" s="43"/>
      <c r="G81" s="43"/>
      <c r="H81" s="43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16</v>
      </c>
      <c r="D83" s="43"/>
      <c r="E83" s="43"/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73" t="str">
        <f>E7</f>
        <v>Energeticky úsporná opatření ZŠ Podmostní 1</v>
      </c>
      <c r="F84" s="34"/>
      <c r="G84" s="34"/>
      <c r="H84" s="34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3"/>
      <c r="C85" s="34" t="s">
        <v>115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1"/>
      <c r="B86" s="42"/>
      <c r="C86" s="43"/>
      <c r="D86" s="43"/>
      <c r="E86" s="173" t="s">
        <v>116</v>
      </c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117</v>
      </c>
      <c r="D87" s="43"/>
      <c r="E87" s="43"/>
      <c r="F87" s="43"/>
      <c r="G87" s="43"/>
      <c r="H87" s="43"/>
      <c r="I87" s="43"/>
      <c r="J87" s="43"/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02 - Výměna otvorových výplní</v>
      </c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22</v>
      </c>
      <c r="D90" s="43"/>
      <c r="E90" s="43"/>
      <c r="F90" s="29" t="str">
        <f>F14</f>
        <v>Plzeň</v>
      </c>
      <c r="G90" s="43"/>
      <c r="H90" s="43"/>
      <c r="I90" s="34" t="s">
        <v>24</v>
      </c>
      <c r="J90" s="75" t="str">
        <f>IF(J14="","",J14)</f>
        <v>12. 12. 2020</v>
      </c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4" t="s">
        <v>30</v>
      </c>
      <c r="D92" s="43"/>
      <c r="E92" s="43"/>
      <c r="F92" s="29" t="str">
        <f>E17</f>
        <v>Krajský úřad Plzeňského kraje</v>
      </c>
      <c r="G92" s="43"/>
      <c r="H92" s="43"/>
      <c r="I92" s="34" t="s">
        <v>37</v>
      </c>
      <c r="J92" s="39" t="str">
        <f>E23</f>
        <v>Area Projekt</v>
      </c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4" t="s">
        <v>35</v>
      </c>
      <c r="D93" s="43"/>
      <c r="E93" s="43"/>
      <c r="F93" s="29" t="str">
        <f>IF(E20="","",E20)</f>
        <v>Vyplň údaj</v>
      </c>
      <c r="G93" s="43"/>
      <c r="H93" s="43"/>
      <c r="I93" s="34" t="s">
        <v>40</v>
      </c>
      <c r="J93" s="39" t="str">
        <f>E26</f>
        <v>Area Projekt</v>
      </c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90"/>
      <c r="B95" s="191"/>
      <c r="C95" s="192" t="s">
        <v>152</v>
      </c>
      <c r="D95" s="193" t="s">
        <v>62</v>
      </c>
      <c r="E95" s="193" t="s">
        <v>58</v>
      </c>
      <c r="F95" s="193" t="s">
        <v>59</v>
      </c>
      <c r="G95" s="193" t="s">
        <v>153</v>
      </c>
      <c r="H95" s="193" t="s">
        <v>154</v>
      </c>
      <c r="I95" s="193" t="s">
        <v>155</v>
      </c>
      <c r="J95" s="193" t="s">
        <v>123</v>
      </c>
      <c r="K95" s="194" t="s">
        <v>156</v>
      </c>
      <c r="L95" s="195"/>
      <c r="M95" s="95" t="s">
        <v>32</v>
      </c>
      <c r="N95" s="96" t="s">
        <v>47</v>
      </c>
      <c r="O95" s="96" t="s">
        <v>157</v>
      </c>
      <c r="P95" s="96" t="s">
        <v>158</v>
      </c>
      <c r="Q95" s="96" t="s">
        <v>159</v>
      </c>
      <c r="R95" s="96" t="s">
        <v>160</v>
      </c>
      <c r="S95" s="96" t="s">
        <v>161</v>
      </c>
      <c r="T95" s="97" t="s">
        <v>162</v>
      </c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</row>
    <row r="96" s="2" customFormat="1" ht="22.8" customHeight="1">
      <c r="A96" s="41"/>
      <c r="B96" s="42"/>
      <c r="C96" s="102" t="s">
        <v>163</v>
      </c>
      <c r="D96" s="43"/>
      <c r="E96" s="43"/>
      <c r="F96" s="43"/>
      <c r="G96" s="43"/>
      <c r="H96" s="43"/>
      <c r="I96" s="43"/>
      <c r="J96" s="196">
        <f>BK96</f>
        <v>0</v>
      </c>
      <c r="K96" s="43"/>
      <c r="L96" s="47"/>
      <c r="M96" s="98"/>
      <c r="N96" s="197"/>
      <c r="O96" s="99"/>
      <c r="P96" s="198">
        <f>P97+P196+P338</f>
        <v>0</v>
      </c>
      <c r="Q96" s="99"/>
      <c r="R96" s="198">
        <f>R97+R196+R338</f>
        <v>44.486909570000002</v>
      </c>
      <c r="S96" s="99"/>
      <c r="T96" s="199">
        <f>T97+T196+T338</f>
        <v>57.510837000000002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76</v>
      </c>
      <c r="AU96" s="19" t="s">
        <v>124</v>
      </c>
      <c r="BK96" s="200">
        <f>BK97+BK196+BK338</f>
        <v>0</v>
      </c>
    </row>
    <row r="97" s="12" customFormat="1" ht="25.92" customHeight="1">
      <c r="A97" s="12"/>
      <c r="B97" s="201"/>
      <c r="C97" s="202"/>
      <c r="D97" s="203" t="s">
        <v>76</v>
      </c>
      <c r="E97" s="204" t="s">
        <v>164</v>
      </c>
      <c r="F97" s="204" t="s">
        <v>165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P98+P114+P140+P187+P194</f>
        <v>0</v>
      </c>
      <c r="Q97" s="209"/>
      <c r="R97" s="210">
        <f>R98+R114+R140+R187+R194</f>
        <v>10.665868650000002</v>
      </c>
      <c r="S97" s="209"/>
      <c r="T97" s="211">
        <f>T98+T114+T140+T187+T194</f>
        <v>53.183837000000004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2" t="s">
        <v>84</v>
      </c>
      <c r="AT97" s="213" t="s">
        <v>76</v>
      </c>
      <c r="AU97" s="213" t="s">
        <v>77</v>
      </c>
      <c r="AY97" s="212" t="s">
        <v>166</v>
      </c>
      <c r="BK97" s="214">
        <f>BK98+BK114+BK140+BK187+BK194</f>
        <v>0</v>
      </c>
    </row>
    <row r="98" s="12" customFormat="1" ht="22.8" customHeight="1">
      <c r="A98" s="12"/>
      <c r="B98" s="201"/>
      <c r="C98" s="202"/>
      <c r="D98" s="203" t="s">
        <v>76</v>
      </c>
      <c r="E98" s="215" t="s">
        <v>94</v>
      </c>
      <c r="F98" s="215" t="s">
        <v>250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f>SUM(P99:P113)</f>
        <v>0</v>
      </c>
      <c r="Q98" s="209"/>
      <c r="R98" s="210">
        <f>SUM(R99:R113)</f>
        <v>7.344863450000001</v>
      </c>
      <c r="S98" s="209"/>
      <c r="T98" s="211">
        <f>SUM(T99:T113)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2" t="s">
        <v>84</v>
      </c>
      <c r="AT98" s="213" t="s">
        <v>76</v>
      </c>
      <c r="AU98" s="213" t="s">
        <v>84</v>
      </c>
      <c r="AY98" s="212" t="s">
        <v>166</v>
      </c>
      <c r="BK98" s="214">
        <f>SUM(BK99:BK113)</f>
        <v>0</v>
      </c>
    </row>
    <row r="99" s="2" customFormat="1">
      <c r="A99" s="41"/>
      <c r="B99" s="42"/>
      <c r="C99" s="217" t="s">
        <v>84</v>
      </c>
      <c r="D99" s="217" t="s">
        <v>168</v>
      </c>
      <c r="E99" s="218" t="s">
        <v>1684</v>
      </c>
      <c r="F99" s="219" t="s">
        <v>1685</v>
      </c>
      <c r="G99" s="220" t="s">
        <v>205</v>
      </c>
      <c r="H99" s="221">
        <v>2</v>
      </c>
      <c r="I99" s="222"/>
      <c r="J99" s="223">
        <f>ROUND(I99*H99,2)</f>
        <v>0</v>
      </c>
      <c r="K99" s="219" t="s">
        <v>172</v>
      </c>
      <c r="L99" s="47"/>
      <c r="M99" s="224" t="s">
        <v>32</v>
      </c>
      <c r="N99" s="225" t="s">
        <v>48</v>
      </c>
      <c r="O99" s="87"/>
      <c r="P99" s="226">
        <f>O99*H99</f>
        <v>0</v>
      </c>
      <c r="Q99" s="226">
        <v>0.081309999999999993</v>
      </c>
      <c r="R99" s="226">
        <f>Q99*H99</f>
        <v>0.16261999999999999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173</v>
      </c>
      <c r="AT99" s="228" t="s">
        <v>168</v>
      </c>
      <c r="AU99" s="228" t="s">
        <v>86</v>
      </c>
      <c r="AY99" s="19" t="s">
        <v>166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84</v>
      </c>
      <c r="BK99" s="229">
        <f>ROUND(I99*H99,2)</f>
        <v>0</v>
      </c>
      <c r="BL99" s="19" t="s">
        <v>173</v>
      </c>
      <c r="BM99" s="228" t="s">
        <v>1686</v>
      </c>
    </row>
    <row r="100" s="13" customFormat="1">
      <c r="A100" s="13"/>
      <c r="B100" s="230"/>
      <c r="C100" s="231"/>
      <c r="D100" s="232" t="s">
        <v>175</v>
      </c>
      <c r="E100" s="233" t="s">
        <v>32</v>
      </c>
      <c r="F100" s="234" t="s">
        <v>1687</v>
      </c>
      <c r="G100" s="231"/>
      <c r="H100" s="235">
        <v>2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175</v>
      </c>
      <c r="AU100" s="241" t="s">
        <v>86</v>
      </c>
      <c r="AV100" s="13" t="s">
        <v>86</v>
      </c>
      <c r="AW100" s="13" t="s">
        <v>39</v>
      </c>
      <c r="AX100" s="13" t="s">
        <v>84</v>
      </c>
      <c r="AY100" s="241" t="s">
        <v>166</v>
      </c>
    </row>
    <row r="101" s="2" customFormat="1">
      <c r="A101" s="41"/>
      <c r="B101" s="42"/>
      <c r="C101" s="217" t="s">
        <v>86</v>
      </c>
      <c r="D101" s="217" t="s">
        <v>168</v>
      </c>
      <c r="E101" s="218" t="s">
        <v>1688</v>
      </c>
      <c r="F101" s="219" t="s">
        <v>1689</v>
      </c>
      <c r="G101" s="220" t="s">
        <v>205</v>
      </c>
      <c r="H101" s="221">
        <v>6</v>
      </c>
      <c r="I101" s="222"/>
      <c r="J101" s="223">
        <f>ROUND(I101*H101,2)</f>
        <v>0</v>
      </c>
      <c r="K101" s="219" t="s">
        <v>172</v>
      </c>
      <c r="L101" s="47"/>
      <c r="M101" s="224" t="s">
        <v>32</v>
      </c>
      <c r="N101" s="225" t="s">
        <v>48</v>
      </c>
      <c r="O101" s="87"/>
      <c r="P101" s="226">
        <f>O101*H101</f>
        <v>0</v>
      </c>
      <c r="Q101" s="226">
        <v>0.094310000000000005</v>
      </c>
      <c r="R101" s="226">
        <f>Q101*H101</f>
        <v>0.56586000000000003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173</v>
      </c>
      <c r="AT101" s="228" t="s">
        <v>168</v>
      </c>
      <c r="AU101" s="228" t="s">
        <v>86</v>
      </c>
      <c r="AY101" s="19" t="s">
        <v>166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9" t="s">
        <v>84</v>
      </c>
      <c r="BK101" s="229">
        <f>ROUND(I101*H101,2)</f>
        <v>0</v>
      </c>
      <c r="BL101" s="19" t="s">
        <v>173</v>
      </c>
      <c r="BM101" s="228" t="s">
        <v>1690</v>
      </c>
    </row>
    <row r="102" s="13" customFormat="1">
      <c r="A102" s="13"/>
      <c r="B102" s="230"/>
      <c r="C102" s="231"/>
      <c r="D102" s="232" t="s">
        <v>175</v>
      </c>
      <c r="E102" s="233" t="s">
        <v>32</v>
      </c>
      <c r="F102" s="234" t="s">
        <v>1691</v>
      </c>
      <c r="G102" s="231"/>
      <c r="H102" s="235">
        <v>6</v>
      </c>
      <c r="I102" s="236"/>
      <c r="J102" s="231"/>
      <c r="K102" s="231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175</v>
      </c>
      <c r="AU102" s="241" t="s">
        <v>86</v>
      </c>
      <c r="AV102" s="13" t="s">
        <v>86</v>
      </c>
      <c r="AW102" s="13" t="s">
        <v>39</v>
      </c>
      <c r="AX102" s="13" t="s">
        <v>84</v>
      </c>
      <c r="AY102" s="241" t="s">
        <v>166</v>
      </c>
    </row>
    <row r="103" s="2" customFormat="1">
      <c r="A103" s="41"/>
      <c r="B103" s="42"/>
      <c r="C103" s="217" t="s">
        <v>94</v>
      </c>
      <c r="D103" s="217" t="s">
        <v>168</v>
      </c>
      <c r="E103" s="218" t="s">
        <v>1692</v>
      </c>
      <c r="F103" s="219" t="s">
        <v>1693</v>
      </c>
      <c r="G103" s="220" t="s">
        <v>171</v>
      </c>
      <c r="H103" s="221">
        <v>231.58500000000001</v>
      </c>
      <c r="I103" s="222"/>
      <c r="J103" s="223">
        <f>ROUND(I103*H103,2)</f>
        <v>0</v>
      </c>
      <c r="K103" s="219" t="s">
        <v>172</v>
      </c>
      <c r="L103" s="47"/>
      <c r="M103" s="224" t="s">
        <v>32</v>
      </c>
      <c r="N103" s="225" t="s">
        <v>48</v>
      </c>
      <c r="O103" s="87"/>
      <c r="P103" s="226">
        <f>O103*H103</f>
        <v>0</v>
      </c>
      <c r="Q103" s="226">
        <v>0.028570000000000002</v>
      </c>
      <c r="R103" s="226">
        <f>Q103*H103</f>
        <v>6.6163834500000007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173</v>
      </c>
      <c r="AT103" s="228" t="s">
        <v>168</v>
      </c>
      <c r="AU103" s="228" t="s">
        <v>86</v>
      </c>
      <c r="AY103" s="19" t="s">
        <v>166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9" t="s">
        <v>84</v>
      </c>
      <c r="BK103" s="229">
        <f>ROUND(I103*H103,2)</f>
        <v>0</v>
      </c>
      <c r="BL103" s="19" t="s">
        <v>173</v>
      </c>
      <c r="BM103" s="228" t="s">
        <v>1694</v>
      </c>
    </row>
    <row r="104" s="15" customFormat="1">
      <c r="A104" s="15"/>
      <c r="B104" s="253"/>
      <c r="C104" s="254"/>
      <c r="D104" s="232" t="s">
        <v>175</v>
      </c>
      <c r="E104" s="255" t="s">
        <v>32</v>
      </c>
      <c r="F104" s="256" t="s">
        <v>1695</v>
      </c>
      <c r="G104" s="254"/>
      <c r="H104" s="255" t="s">
        <v>32</v>
      </c>
      <c r="I104" s="257"/>
      <c r="J104" s="254"/>
      <c r="K104" s="254"/>
      <c r="L104" s="258"/>
      <c r="M104" s="259"/>
      <c r="N104" s="260"/>
      <c r="O104" s="260"/>
      <c r="P104" s="260"/>
      <c r="Q104" s="260"/>
      <c r="R104" s="260"/>
      <c r="S104" s="260"/>
      <c r="T104" s="26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2" t="s">
        <v>175</v>
      </c>
      <c r="AU104" s="262" t="s">
        <v>86</v>
      </c>
      <c r="AV104" s="15" t="s">
        <v>84</v>
      </c>
      <c r="AW104" s="15" t="s">
        <v>39</v>
      </c>
      <c r="AX104" s="15" t="s">
        <v>77</v>
      </c>
      <c r="AY104" s="262" t="s">
        <v>166</v>
      </c>
    </row>
    <row r="105" s="13" customFormat="1">
      <c r="A105" s="13"/>
      <c r="B105" s="230"/>
      <c r="C105" s="231"/>
      <c r="D105" s="232" t="s">
        <v>175</v>
      </c>
      <c r="E105" s="233" t="s">
        <v>32</v>
      </c>
      <c r="F105" s="234" t="s">
        <v>1696</v>
      </c>
      <c r="G105" s="231"/>
      <c r="H105" s="235">
        <v>135.52500000000001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175</v>
      </c>
      <c r="AU105" s="241" t="s">
        <v>86</v>
      </c>
      <c r="AV105" s="13" t="s">
        <v>86</v>
      </c>
      <c r="AW105" s="13" t="s">
        <v>39</v>
      </c>
      <c r="AX105" s="13" t="s">
        <v>77</v>
      </c>
      <c r="AY105" s="241" t="s">
        <v>166</v>
      </c>
    </row>
    <row r="106" s="13" customFormat="1">
      <c r="A106" s="13"/>
      <c r="B106" s="230"/>
      <c r="C106" s="231"/>
      <c r="D106" s="232" t="s">
        <v>175</v>
      </c>
      <c r="E106" s="233" t="s">
        <v>32</v>
      </c>
      <c r="F106" s="234" t="s">
        <v>1697</v>
      </c>
      <c r="G106" s="231"/>
      <c r="H106" s="235">
        <v>4.0800000000000001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175</v>
      </c>
      <c r="AU106" s="241" t="s">
        <v>86</v>
      </c>
      <c r="AV106" s="13" t="s">
        <v>86</v>
      </c>
      <c r="AW106" s="13" t="s">
        <v>39</v>
      </c>
      <c r="AX106" s="13" t="s">
        <v>77</v>
      </c>
      <c r="AY106" s="241" t="s">
        <v>166</v>
      </c>
    </row>
    <row r="107" s="13" customFormat="1">
      <c r="A107" s="13"/>
      <c r="B107" s="230"/>
      <c r="C107" s="231"/>
      <c r="D107" s="232" t="s">
        <v>175</v>
      </c>
      <c r="E107" s="233" t="s">
        <v>32</v>
      </c>
      <c r="F107" s="234" t="s">
        <v>1698</v>
      </c>
      <c r="G107" s="231"/>
      <c r="H107" s="235">
        <v>40.590000000000003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175</v>
      </c>
      <c r="AU107" s="241" t="s">
        <v>86</v>
      </c>
      <c r="AV107" s="13" t="s">
        <v>86</v>
      </c>
      <c r="AW107" s="13" t="s">
        <v>39</v>
      </c>
      <c r="AX107" s="13" t="s">
        <v>77</v>
      </c>
      <c r="AY107" s="241" t="s">
        <v>166</v>
      </c>
    </row>
    <row r="108" s="13" customFormat="1">
      <c r="A108" s="13"/>
      <c r="B108" s="230"/>
      <c r="C108" s="231"/>
      <c r="D108" s="232" t="s">
        <v>175</v>
      </c>
      <c r="E108" s="233" t="s">
        <v>32</v>
      </c>
      <c r="F108" s="234" t="s">
        <v>1699</v>
      </c>
      <c r="G108" s="231"/>
      <c r="H108" s="235">
        <v>47.609999999999999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175</v>
      </c>
      <c r="AU108" s="241" t="s">
        <v>86</v>
      </c>
      <c r="AV108" s="13" t="s">
        <v>86</v>
      </c>
      <c r="AW108" s="13" t="s">
        <v>39</v>
      </c>
      <c r="AX108" s="13" t="s">
        <v>77</v>
      </c>
      <c r="AY108" s="241" t="s">
        <v>166</v>
      </c>
    </row>
    <row r="109" s="13" customFormat="1">
      <c r="A109" s="13"/>
      <c r="B109" s="230"/>
      <c r="C109" s="231"/>
      <c r="D109" s="232" t="s">
        <v>175</v>
      </c>
      <c r="E109" s="233" t="s">
        <v>32</v>
      </c>
      <c r="F109" s="234" t="s">
        <v>1700</v>
      </c>
      <c r="G109" s="231"/>
      <c r="H109" s="235">
        <v>0.90000000000000002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175</v>
      </c>
      <c r="AU109" s="241" t="s">
        <v>86</v>
      </c>
      <c r="AV109" s="13" t="s">
        <v>86</v>
      </c>
      <c r="AW109" s="13" t="s">
        <v>39</v>
      </c>
      <c r="AX109" s="13" t="s">
        <v>77</v>
      </c>
      <c r="AY109" s="241" t="s">
        <v>166</v>
      </c>
    </row>
    <row r="110" s="13" customFormat="1">
      <c r="A110" s="13"/>
      <c r="B110" s="230"/>
      <c r="C110" s="231"/>
      <c r="D110" s="232" t="s">
        <v>175</v>
      </c>
      <c r="E110" s="233" t="s">
        <v>32</v>
      </c>
      <c r="F110" s="234" t="s">
        <v>1701</v>
      </c>
      <c r="G110" s="231"/>
      <c r="H110" s="235">
        <v>0.495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175</v>
      </c>
      <c r="AU110" s="241" t="s">
        <v>86</v>
      </c>
      <c r="AV110" s="13" t="s">
        <v>86</v>
      </c>
      <c r="AW110" s="13" t="s">
        <v>39</v>
      </c>
      <c r="AX110" s="13" t="s">
        <v>77</v>
      </c>
      <c r="AY110" s="241" t="s">
        <v>166</v>
      </c>
    </row>
    <row r="111" s="13" customFormat="1">
      <c r="A111" s="13"/>
      <c r="B111" s="230"/>
      <c r="C111" s="231"/>
      <c r="D111" s="232" t="s">
        <v>175</v>
      </c>
      <c r="E111" s="233" t="s">
        <v>32</v>
      </c>
      <c r="F111" s="234" t="s">
        <v>1702</v>
      </c>
      <c r="G111" s="231"/>
      <c r="H111" s="235">
        <v>0.82499999999999996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175</v>
      </c>
      <c r="AU111" s="241" t="s">
        <v>86</v>
      </c>
      <c r="AV111" s="13" t="s">
        <v>86</v>
      </c>
      <c r="AW111" s="13" t="s">
        <v>39</v>
      </c>
      <c r="AX111" s="13" t="s">
        <v>77</v>
      </c>
      <c r="AY111" s="241" t="s">
        <v>166</v>
      </c>
    </row>
    <row r="112" s="13" customFormat="1">
      <c r="A112" s="13"/>
      <c r="B112" s="230"/>
      <c r="C112" s="231"/>
      <c r="D112" s="232" t="s">
        <v>175</v>
      </c>
      <c r="E112" s="233" t="s">
        <v>32</v>
      </c>
      <c r="F112" s="234" t="s">
        <v>1703</v>
      </c>
      <c r="G112" s="231"/>
      <c r="H112" s="235">
        <v>1.5600000000000001</v>
      </c>
      <c r="I112" s="236"/>
      <c r="J112" s="231"/>
      <c r="K112" s="231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175</v>
      </c>
      <c r="AU112" s="241" t="s">
        <v>86</v>
      </c>
      <c r="AV112" s="13" t="s">
        <v>86</v>
      </c>
      <c r="AW112" s="13" t="s">
        <v>39</v>
      </c>
      <c r="AX112" s="13" t="s">
        <v>77</v>
      </c>
      <c r="AY112" s="241" t="s">
        <v>166</v>
      </c>
    </row>
    <row r="113" s="14" customFormat="1">
      <c r="A113" s="14"/>
      <c r="B113" s="242"/>
      <c r="C113" s="243"/>
      <c r="D113" s="232" t="s">
        <v>175</v>
      </c>
      <c r="E113" s="244" t="s">
        <v>32</v>
      </c>
      <c r="F113" s="245" t="s">
        <v>219</v>
      </c>
      <c r="G113" s="243"/>
      <c r="H113" s="246">
        <v>231.58500000000001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175</v>
      </c>
      <c r="AU113" s="252" t="s">
        <v>86</v>
      </c>
      <c r="AV113" s="14" t="s">
        <v>173</v>
      </c>
      <c r="AW113" s="14" t="s">
        <v>39</v>
      </c>
      <c r="AX113" s="14" t="s">
        <v>84</v>
      </c>
      <c r="AY113" s="252" t="s">
        <v>166</v>
      </c>
    </row>
    <row r="114" s="12" customFormat="1" ht="22.8" customHeight="1">
      <c r="A114" s="12"/>
      <c r="B114" s="201"/>
      <c r="C114" s="202"/>
      <c r="D114" s="203" t="s">
        <v>76</v>
      </c>
      <c r="E114" s="215" t="s">
        <v>193</v>
      </c>
      <c r="F114" s="215" t="s">
        <v>325</v>
      </c>
      <c r="G114" s="202"/>
      <c r="H114" s="202"/>
      <c r="I114" s="205"/>
      <c r="J114" s="216">
        <f>BK114</f>
        <v>0</v>
      </c>
      <c r="K114" s="202"/>
      <c r="L114" s="207"/>
      <c r="M114" s="208"/>
      <c r="N114" s="209"/>
      <c r="O114" s="209"/>
      <c r="P114" s="210">
        <f>SUM(P115:P139)</f>
        <v>0</v>
      </c>
      <c r="Q114" s="209"/>
      <c r="R114" s="210">
        <f>SUM(R115:R139)</f>
        <v>3.2109451999999998</v>
      </c>
      <c r="S114" s="209"/>
      <c r="T114" s="211">
        <f>SUM(T115:T139)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2" t="s">
        <v>84</v>
      </c>
      <c r="AT114" s="213" t="s">
        <v>76</v>
      </c>
      <c r="AU114" s="213" t="s">
        <v>84</v>
      </c>
      <c r="AY114" s="212" t="s">
        <v>166</v>
      </c>
      <c r="BK114" s="214">
        <f>SUM(BK115:BK139)</f>
        <v>0</v>
      </c>
    </row>
    <row r="115" s="2" customFormat="1" ht="16.5" customHeight="1">
      <c r="A115" s="41"/>
      <c r="B115" s="42"/>
      <c r="C115" s="217" t="s">
        <v>173</v>
      </c>
      <c r="D115" s="217" t="s">
        <v>168</v>
      </c>
      <c r="E115" s="218" t="s">
        <v>1704</v>
      </c>
      <c r="F115" s="219" t="s">
        <v>1705</v>
      </c>
      <c r="G115" s="220" t="s">
        <v>182</v>
      </c>
      <c r="H115" s="221">
        <v>1848.5999999999999</v>
      </c>
      <c r="I115" s="222"/>
      <c r="J115" s="223">
        <f>ROUND(I115*H115,2)</f>
        <v>0</v>
      </c>
      <c r="K115" s="219" t="s">
        <v>172</v>
      </c>
      <c r="L115" s="47"/>
      <c r="M115" s="224" t="s">
        <v>32</v>
      </c>
      <c r="N115" s="225" t="s">
        <v>48</v>
      </c>
      <c r="O115" s="87"/>
      <c r="P115" s="226">
        <f>O115*H115</f>
        <v>0</v>
      </c>
      <c r="Q115" s="226">
        <v>0.0015</v>
      </c>
      <c r="R115" s="226">
        <f>Q115*H115</f>
        <v>2.7728999999999999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173</v>
      </c>
      <c r="AT115" s="228" t="s">
        <v>168</v>
      </c>
      <c r="AU115" s="228" t="s">
        <v>86</v>
      </c>
      <c r="AY115" s="19" t="s">
        <v>166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84</v>
      </c>
      <c r="BK115" s="229">
        <f>ROUND(I115*H115,2)</f>
        <v>0</v>
      </c>
      <c r="BL115" s="19" t="s">
        <v>173</v>
      </c>
      <c r="BM115" s="228" t="s">
        <v>1706</v>
      </c>
    </row>
    <row r="116" s="13" customFormat="1">
      <c r="A116" s="13"/>
      <c r="B116" s="230"/>
      <c r="C116" s="231"/>
      <c r="D116" s="232" t="s">
        <v>175</v>
      </c>
      <c r="E116" s="233" t="s">
        <v>32</v>
      </c>
      <c r="F116" s="234" t="s">
        <v>1707</v>
      </c>
      <c r="G116" s="231"/>
      <c r="H116" s="235">
        <v>1084.2000000000001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175</v>
      </c>
      <c r="AU116" s="241" t="s">
        <v>86</v>
      </c>
      <c r="AV116" s="13" t="s">
        <v>86</v>
      </c>
      <c r="AW116" s="13" t="s">
        <v>39</v>
      </c>
      <c r="AX116" s="13" t="s">
        <v>77</v>
      </c>
      <c r="AY116" s="241" t="s">
        <v>166</v>
      </c>
    </row>
    <row r="117" s="13" customFormat="1">
      <c r="A117" s="13"/>
      <c r="B117" s="230"/>
      <c r="C117" s="231"/>
      <c r="D117" s="232" t="s">
        <v>175</v>
      </c>
      <c r="E117" s="233" t="s">
        <v>32</v>
      </c>
      <c r="F117" s="234" t="s">
        <v>1708</v>
      </c>
      <c r="G117" s="231"/>
      <c r="H117" s="235">
        <v>49.399999999999999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175</v>
      </c>
      <c r="AU117" s="241" t="s">
        <v>86</v>
      </c>
      <c r="AV117" s="13" t="s">
        <v>86</v>
      </c>
      <c r="AW117" s="13" t="s">
        <v>39</v>
      </c>
      <c r="AX117" s="13" t="s">
        <v>77</v>
      </c>
      <c r="AY117" s="241" t="s">
        <v>166</v>
      </c>
    </row>
    <row r="118" s="13" customFormat="1">
      <c r="A118" s="13"/>
      <c r="B118" s="230"/>
      <c r="C118" s="231"/>
      <c r="D118" s="232" t="s">
        <v>175</v>
      </c>
      <c r="E118" s="233" t="s">
        <v>32</v>
      </c>
      <c r="F118" s="234" t="s">
        <v>1709</v>
      </c>
      <c r="G118" s="231"/>
      <c r="H118" s="235">
        <v>311.60000000000002</v>
      </c>
      <c r="I118" s="236"/>
      <c r="J118" s="231"/>
      <c r="K118" s="231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175</v>
      </c>
      <c r="AU118" s="241" t="s">
        <v>86</v>
      </c>
      <c r="AV118" s="13" t="s">
        <v>86</v>
      </c>
      <c r="AW118" s="13" t="s">
        <v>39</v>
      </c>
      <c r="AX118" s="13" t="s">
        <v>77</v>
      </c>
      <c r="AY118" s="241" t="s">
        <v>166</v>
      </c>
    </row>
    <row r="119" s="13" customFormat="1">
      <c r="A119" s="13"/>
      <c r="B119" s="230"/>
      <c r="C119" s="231"/>
      <c r="D119" s="232" t="s">
        <v>175</v>
      </c>
      <c r="E119" s="233" t="s">
        <v>32</v>
      </c>
      <c r="F119" s="234" t="s">
        <v>1710</v>
      </c>
      <c r="G119" s="231"/>
      <c r="H119" s="235">
        <v>377.19999999999999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175</v>
      </c>
      <c r="AU119" s="241" t="s">
        <v>86</v>
      </c>
      <c r="AV119" s="13" t="s">
        <v>86</v>
      </c>
      <c r="AW119" s="13" t="s">
        <v>39</v>
      </c>
      <c r="AX119" s="13" t="s">
        <v>77</v>
      </c>
      <c r="AY119" s="241" t="s">
        <v>166</v>
      </c>
    </row>
    <row r="120" s="13" customFormat="1">
      <c r="A120" s="13"/>
      <c r="B120" s="230"/>
      <c r="C120" s="231"/>
      <c r="D120" s="232" t="s">
        <v>175</v>
      </c>
      <c r="E120" s="233" t="s">
        <v>32</v>
      </c>
      <c r="F120" s="234" t="s">
        <v>1711</v>
      </c>
      <c r="G120" s="231"/>
      <c r="H120" s="235">
        <v>1.2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175</v>
      </c>
      <c r="AU120" s="241" t="s">
        <v>86</v>
      </c>
      <c r="AV120" s="13" t="s">
        <v>86</v>
      </c>
      <c r="AW120" s="13" t="s">
        <v>39</v>
      </c>
      <c r="AX120" s="13" t="s">
        <v>77</v>
      </c>
      <c r="AY120" s="241" t="s">
        <v>166</v>
      </c>
    </row>
    <row r="121" s="13" customFormat="1">
      <c r="A121" s="13"/>
      <c r="B121" s="230"/>
      <c r="C121" s="231"/>
      <c r="D121" s="232" t="s">
        <v>175</v>
      </c>
      <c r="E121" s="233" t="s">
        <v>32</v>
      </c>
      <c r="F121" s="234" t="s">
        <v>1712</v>
      </c>
      <c r="G121" s="231"/>
      <c r="H121" s="235">
        <v>4.5999999999999996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175</v>
      </c>
      <c r="AU121" s="241" t="s">
        <v>86</v>
      </c>
      <c r="AV121" s="13" t="s">
        <v>86</v>
      </c>
      <c r="AW121" s="13" t="s">
        <v>39</v>
      </c>
      <c r="AX121" s="13" t="s">
        <v>77</v>
      </c>
      <c r="AY121" s="241" t="s">
        <v>166</v>
      </c>
    </row>
    <row r="122" s="13" customFormat="1">
      <c r="A122" s="13"/>
      <c r="B122" s="230"/>
      <c r="C122" s="231"/>
      <c r="D122" s="232" t="s">
        <v>175</v>
      </c>
      <c r="E122" s="233" t="s">
        <v>32</v>
      </c>
      <c r="F122" s="234" t="s">
        <v>1713</v>
      </c>
      <c r="G122" s="231"/>
      <c r="H122" s="235">
        <v>6.7999999999999998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175</v>
      </c>
      <c r="AU122" s="241" t="s">
        <v>86</v>
      </c>
      <c r="AV122" s="13" t="s">
        <v>86</v>
      </c>
      <c r="AW122" s="13" t="s">
        <v>39</v>
      </c>
      <c r="AX122" s="13" t="s">
        <v>77</v>
      </c>
      <c r="AY122" s="241" t="s">
        <v>166</v>
      </c>
    </row>
    <row r="123" s="13" customFormat="1">
      <c r="A123" s="13"/>
      <c r="B123" s="230"/>
      <c r="C123" s="231"/>
      <c r="D123" s="232" t="s">
        <v>175</v>
      </c>
      <c r="E123" s="233" t="s">
        <v>32</v>
      </c>
      <c r="F123" s="234" t="s">
        <v>1714</v>
      </c>
      <c r="G123" s="231"/>
      <c r="H123" s="235">
        <v>13.6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175</v>
      </c>
      <c r="AU123" s="241" t="s">
        <v>86</v>
      </c>
      <c r="AV123" s="13" t="s">
        <v>86</v>
      </c>
      <c r="AW123" s="13" t="s">
        <v>39</v>
      </c>
      <c r="AX123" s="13" t="s">
        <v>77</v>
      </c>
      <c r="AY123" s="241" t="s">
        <v>166</v>
      </c>
    </row>
    <row r="124" s="14" customFormat="1">
      <c r="A124" s="14"/>
      <c r="B124" s="242"/>
      <c r="C124" s="243"/>
      <c r="D124" s="232" t="s">
        <v>175</v>
      </c>
      <c r="E124" s="244" t="s">
        <v>32</v>
      </c>
      <c r="F124" s="245" t="s">
        <v>219</v>
      </c>
      <c r="G124" s="243"/>
      <c r="H124" s="246">
        <v>1848.5999999999999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175</v>
      </c>
      <c r="AU124" s="252" t="s">
        <v>86</v>
      </c>
      <c r="AV124" s="14" t="s">
        <v>173</v>
      </c>
      <c r="AW124" s="14" t="s">
        <v>39</v>
      </c>
      <c r="AX124" s="14" t="s">
        <v>84</v>
      </c>
      <c r="AY124" s="252" t="s">
        <v>166</v>
      </c>
    </row>
    <row r="125" s="2" customFormat="1" ht="16.5" customHeight="1">
      <c r="A125" s="41"/>
      <c r="B125" s="42"/>
      <c r="C125" s="217" t="s">
        <v>188</v>
      </c>
      <c r="D125" s="217" t="s">
        <v>168</v>
      </c>
      <c r="E125" s="218" t="s">
        <v>1715</v>
      </c>
      <c r="F125" s="219" t="s">
        <v>1705</v>
      </c>
      <c r="G125" s="220" t="s">
        <v>182</v>
      </c>
      <c r="H125" s="221">
        <v>21.98</v>
      </c>
      <c r="I125" s="222"/>
      <c r="J125" s="223">
        <f>ROUND(I125*H125,2)</f>
        <v>0</v>
      </c>
      <c r="K125" s="219" t="s">
        <v>172</v>
      </c>
      <c r="L125" s="47"/>
      <c r="M125" s="224" t="s">
        <v>32</v>
      </c>
      <c r="N125" s="225" t="s">
        <v>48</v>
      </c>
      <c r="O125" s="87"/>
      <c r="P125" s="226">
        <f>O125*H125</f>
        <v>0</v>
      </c>
      <c r="Q125" s="226">
        <v>0.0015</v>
      </c>
      <c r="R125" s="226">
        <f>Q125*H125</f>
        <v>0.032969999999999999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173</v>
      </c>
      <c r="AT125" s="228" t="s">
        <v>168</v>
      </c>
      <c r="AU125" s="228" t="s">
        <v>86</v>
      </c>
      <c r="AY125" s="19" t="s">
        <v>166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84</v>
      </c>
      <c r="BK125" s="229">
        <f>ROUND(I125*H125,2)</f>
        <v>0</v>
      </c>
      <c r="BL125" s="19" t="s">
        <v>173</v>
      </c>
      <c r="BM125" s="228" t="s">
        <v>1716</v>
      </c>
    </row>
    <row r="126" s="15" customFormat="1">
      <c r="A126" s="15"/>
      <c r="B126" s="253"/>
      <c r="C126" s="254"/>
      <c r="D126" s="232" t="s">
        <v>175</v>
      </c>
      <c r="E126" s="255" t="s">
        <v>32</v>
      </c>
      <c r="F126" s="256" t="s">
        <v>1717</v>
      </c>
      <c r="G126" s="254"/>
      <c r="H126" s="255" t="s">
        <v>32</v>
      </c>
      <c r="I126" s="257"/>
      <c r="J126" s="254"/>
      <c r="K126" s="254"/>
      <c r="L126" s="258"/>
      <c r="M126" s="259"/>
      <c r="N126" s="260"/>
      <c r="O126" s="260"/>
      <c r="P126" s="260"/>
      <c r="Q126" s="260"/>
      <c r="R126" s="260"/>
      <c r="S126" s="260"/>
      <c r="T126" s="26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2" t="s">
        <v>175</v>
      </c>
      <c r="AU126" s="262" t="s">
        <v>86</v>
      </c>
      <c r="AV126" s="15" t="s">
        <v>84</v>
      </c>
      <c r="AW126" s="15" t="s">
        <v>39</v>
      </c>
      <c r="AX126" s="15" t="s">
        <v>77</v>
      </c>
      <c r="AY126" s="262" t="s">
        <v>166</v>
      </c>
    </row>
    <row r="127" s="13" customFormat="1">
      <c r="A127" s="13"/>
      <c r="B127" s="230"/>
      <c r="C127" s="231"/>
      <c r="D127" s="232" t="s">
        <v>175</v>
      </c>
      <c r="E127" s="233" t="s">
        <v>32</v>
      </c>
      <c r="F127" s="234" t="s">
        <v>1718</v>
      </c>
      <c r="G127" s="231"/>
      <c r="H127" s="235">
        <v>7.0999999999999996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175</v>
      </c>
      <c r="AU127" s="241" t="s">
        <v>86</v>
      </c>
      <c r="AV127" s="13" t="s">
        <v>86</v>
      </c>
      <c r="AW127" s="13" t="s">
        <v>39</v>
      </c>
      <c r="AX127" s="13" t="s">
        <v>77</v>
      </c>
      <c r="AY127" s="241" t="s">
        <v>166</v>
      </c>
    </row>
    <row r="128" s="13" customFormat="1">
      <c r="A128" s="13"/>
      <c r="B128" s="230"/>
      <c r="C128" s="231"/>
      <c r="D128" s="232" t="s">
        <v>175</v>
      </c>
      <c r="E128" s="233" t="s">
        <v>32</v>
      </c>
      <c r="F128" s="234" t="s">
        <v>1719</v>
      </c>
      <c r="G128" s="231"/>
      <c r="H128" s="235">
        <v>6.6799999999999997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175</v>
      </c>
      <c r="AU128" s="241" t="s">
        <v>86</v>
      </c>
      <c r="AV128" s="13" t="s">
        <v>86</v>
      </c>
      <c r="AW128" s="13" t="s">
        <v>39</v>
      </c>
      <c r="AX128" s="13" t="s">
        <v>77</v>
      </c>
      <c r="AY128" s="241" t="s">
        <v>166</v>
      </c>
    </row>
    <row r="129" s="13" customFormat="1">
      <c r="A129" s="13"/>
      <c r="B129" s="230"/>
      <c r="C129" s="231"/>
      <c r="D129" s="232" t="s">
        <v>175</v>
      </c>
      <c r="E129" s="233" t="s">
        <v>32</v>
      </c>
      <c r="F129" s="234" t="s">
        <v>1720</v>
      </c>
      <c r="G129" s="231"/>
      <c r="H129" s="235">
        <v>8.1999999999999993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175</v>
      </c>
      <c r="AU129" s="241" t="s">
        <v>86</v>
      </c>
      <c r="AV129" s="13" t="s">
        <v>86</v>
      </c>
      <c r="AW129" s="13" t="s">
        <v>39</v>
      </c>
      <c r="AX129" s="13" t="s">
        <v>77</v>
      </c>
      <c r="AY129" s="241" t="s">
        <v>166</v>
      </c>
    </row>
    <row r="130" s="14" customFormat="1">
      <c r="A130" s="14"/>
      <c r="B130" s="242"/>
      <c r="C130" s="243"/>
      <c r="D130" s="232" t="s">
        <v>175</v>
      </c>
      <c r="E130" s="244" t="s">
        <v>32</v>
      </c>
      <c r="F130" s="245" t="s">
        <v>219</v>
      </c>
      <c r="G130" s="243"/>
      <c r="H130" s="246">
        <v>21.98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175</v>
      </c>
      <c r="AU130" s="252" t="s">
        <v>86</v>
      </c>
      <c r="AV130" s="14" t="s">
        <v>173</v>
      </c>
      <c r="AW130" s="14" t="s">
        <v>39</v>
      </c>
      <c r="AX130" s="14" t="s">
        <v>84</v>
      </c>
      <c r="AY130" s="252" t="s">
        <v>166</v>
      </c>
    </row>
    <row r="131" s="2" customFormat="1" ht="16.5" customHeight="1">
      <c r="A131" s="41"/>
      <c r="B131" s="42"/>
      <c r="C131" s="217" t="s">
        <v>193</v>
      </c>
      <c r="D131" s="217" t="s">
        <v>168</v>
      </c>
      <c r="E131" s="218" t="s">
        <v>1721</v>
      </c>
      <c r="F131" s="219" t="s">
        <v>1722</v>
      </c>
      <c r="G131" s="220" t="s">
        <v>171</v>
      </c>
      <c r="H131" s="221">
        <v>851.44000000000005</v>
      </c>
      <c r="I131" s="222"/>
      <c r="J131" s="223">
        <f>ROUND(I131*H131,2)</f>
        <v>0</v>
      </c>
      <c r="K131" s="219" t="s">
        <v>172</v>
      </c>
      <c r="L131" s="47"/>
      <c r="M131" s="224" t="s">
        <v>32</v>
      </c>
      <c r="N131" s="225" t="s">
        <v>48</v>
      </c>
      <c r="O131" s="87"/>
      <c r="P131" s="226">
        <f>O131*H131</f>
        <v>0</v>
      </c>
      <c r="Q131" s="226">
        <v>0.00033</v>
      </c>
      <c r="R131" s="226">
        <f>Q131*H131</f>
        <v>0.28097520000000004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173</v>
      </c>
      <c r="AT131" s="228" t="s">
        <v>168</v>
      </c>
      <c r="AU131" s="228" t="s">
        <v>86</v>
      </c>
      <c r="AY131" s="19" t="s">
        <v>166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84</v>
      </c>
      <c r="BK131" s="229">
        <f>ROUND(I131*H131,2)</f>
        <v>0</v>
      </c>
      <c r="BL131" s="19" t="s">
        <v>173</v>
      </c>
      <c r="BM131" s="228" t="s">
        <v>1723</v>
      </c>
    </row>
    <row r="132" s="15" customFormat="1">
      <c r="A132" s="15"/>
      <c r="B132" s="253"/>
      <c r="C132" s="254"/>
      <c r="D132" s="232" t="s">
        <v>175</v>
      </c>
      <c r="E132" s="255" t="s">
        <v>32</v>
      </c>
      <c r="F132" s="256" t="s">
        <v>1724</v>
      </c>
      <c r="G132" s="254"/>
      <c r="H132" s="255" t="s">
        <v>32</v>
      </c>
      <c r="I132" s="257"/>
      <c r="J132" s="254"/>
      <c r="K132" s="254"/>
      <c r="L132" s="258"/>
      <c r="M132" s="259"/>
      <c r="N132" s="260"/>
      <c r="O132" s="260"/>
      <c r="P132" s="260"/>
      <c r="Q132" s="260"/>
      <c r="R132" s="260"/>
      <c r="S132" s="260"/>
      <c r="T132" s="26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2" t="s">
        <v>175</v>
      </c>
      <c r="AU132" s="262" t="s">
        <v>86</v>
      </c>
      <c r="AV132" s="15" t="s">
        <v>84</v>
      </c>
      <c r="AW132" s="15" t="s">
        <v>39</v>
      </c>
      <c r="AX132" s="15" t="s">
        <v>77</v>
      </c>
      <c r="AY132" s="262" t="s">
        <v>166</v>
      </c>
    </row>
    <row r="133" s="13" customFormat="1">
      <c r="A133" s="13"/>
      <c r="B133" s="230"/>
      <c r="C133" s="231"/>
      <c r="D133" s="232" t="s">
        <v>175</v>
      </c>
      <c r="E133" s="233" t="s">
        <v>32</v>
      </c>
      <c r="F133" s="234" t="s">
        <v>1725</v>
      </c>
      <c r="G133" s="231"/>
      <c r="H133" s="235">
        <v>212.86000000000001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175</v>
      </c>
      <c r="AU133" s="241" t="s">
        <v>86</v>
      </c>
      <c r="AV133" s="13" t="s">
        <v>86</v>
      </c>
      <c r="AW133" s="13" t="s">
        <v>39</v>
      </c>
      <c r="AX133" s="13" t="s">
        <v>77</v>
      </c>
      <c r="AY133" s="241" t="s">
        <v>166</v>
      </c>
    </row>
    <row r="134" s="16" customFormat="1">
      <c r="A134" s="16"/>
      <c r="B134" s="282"/>
      <c r="C134" s="283"/>
      <c r="D134" s="232" t="s">
        <v>175</v>
      </c>
      <c r="E134" s="284" t="s">
        <v>32</v>
      </c>
      <c r="F134" s="285" t="s">
        <v>1726</v>
      </c>
      <c r="G134" s="283"/>
      <c r="H134" s="286">
        <v>212.86000000000001</v>
      </c>
      <c r="I134" s="287"/>
      <c r="J134" s="283"/>
      <c r="K134" s="283"/>
      <c r="L134" s="288"/>
      <c r="M134" s="289"/>
      <c r="N134" s="290"/>
      <c r="O134" s="290"/>
      <c r="P134" s="290"/>
      <c r="Q134" s="290"/>
      <c r="R134" s="290"/>
      <c r="S134" s="290"/>
      <c r="T134" s="291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92" t="s">
        <v>175</v>
      </c>
      <c r="AU134" s="292" t="s">
        <v>86</v>
      </c>
      <c r="AV134" s="16" t="s">
        <v>94</v>
      </c>
      <c r="AW134" s="16" t="s">
        <v>39</v>
      </c>
      <c r="AX134" s="16" t="s">
        <v>77</v>
      </c>
      <c r="AY134" s="292" t="s">
        <v>166</v>
      </c>
    </row>
    <row r="135" s="13" customFormat="1">
      <c r="A135" s="13"/>
      <c r="B135" s="230"/>
      <c r="C135" s="231"/>
      <c r="D135" s="232" t="s">
        <v>175</v>
      </c>
      <c r="E135" s="233" t="s">
        <v>32</v>
      </c>
      <c r="F135" s="234" t="s">
        <v>1727</v>
      </c>
      <c r="G135" s="231"/>
      <c r="H135" s="235">
        <v>851.44000000000005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175</v>
      </c>
      <c r="AU135" s="241" t="s">
        <v>86</v>
      </c>
      <c r="AV135" s="13" t="s">
        <v>86</v>
      </c>
      <c r="AW135" s="13" t="s">
        <v>39</v>
      </c>
      <c r="AX135" s="13" t="s">
        <v>84</v>
      </c>
      <c r="AY135" s="241" t="s">
        <v>166</v>
      </c>
    </row>
    <row r="136" s="2" customFormat="1">
      <c r="A136" s="41"/>
      <c r="B136" s="42"/>
      <c r="C136" s="217" t="s">
        <v>197</v>
      </c>
      <c r="D136" s="217" t="s">
        <v>168</v>
      </c>
      <c r="E136" s="218" t="s">
        <v>1728</v>
      </c>
      <c r="F136" s="219" t="s">
        <v>1729</v>
      </c>
      <c r="G136" s="220" t="s">
        <v>205</v>
      </c>
      <c r="H136" s="221">
        <v>2</v>
      </c>
      <c r="I136" s="222"/>
      <c r="J136" s="223">
        <f>ROUND(I136*H136,2)</f>
        <v>0</v>
      </c>
      <c r="K136" s="219" t="s">
        <v>172</v>
      </c>
      <c r="L136" s="47"/>
      <c r="M136" s="224" t="s">
        <v>32</v>
      </c>
      <c r="N136" s="225" t="s">
        <v>48</v>
      </c>
      <c r="O136" s="87"/>
      <c r="P136" s="226">
        <f>O136*H136</f>
        <v>0</v>
      </c>
      <c r="Q136" s="226">
        <v>0.04684</v>
      </c>
      <c r="R136" s="226">
        <f>Q136*H136</f>
        <v>0.093679999999999999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173</v>
      </c>
      <c r="AT136" s="228" t="s">
        <v>168</v>
      </c>
      <c r="AU136" s="228" t="s">
        <v>86</v>
      </c>
      <c r="AY136" s="19" t="s">
        <v>166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9" t="s">
        <v>84</v>
      </c>
      <c r="BK136" s="229">
        <f>ROUND(I136*H136,2)</f>
        <v>0</v>
      </c>
      <c r="BL136" s="19" t="s">
        <v>173</v>
      </c>
      <c r="BM136" s="228" t="s">
        <v>1730</v>
      </c>
    </row>
    <row r="137" s="13" customFormat="1">
      <c r="A137" s="13"/>
      <c r="B137" s="230"/>
      <c r="C137" s="231"/>
      <c r="D137" s="232" t="s">
        <v>175</v>
      </c>
      <c r="E137" s="233" t="s">
        <v>32</v>
      </c>
      <c r="F137" s="234" t="s">
        <v>1731</v>
      </c>
      <c r="G137" s="231"/>
      <c r="H137" s="235">
        <v>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175</v>
      </c>
      <c r="AU137" s="241" t="s">
        <v>86</v>
      </c>
      <c r="AV137" s="13" t="s">
        <v>86</v>
      </c>
      <c r="AW137" s="13" t="s">
        <v>39</v>
      </c>
      <c r="AX137" s="13" t="s">
        <v>84</v>
      </c>
      <c r="AY137" s="241" t="s">
        <v>166</v>
      </c>
    </row>
    <row r="138" s="2" customFormat="1" ht="16.5" customHeight="1">
      <c r="A138" s="41"/>
      <c r="B138" s="42"/>
      <c r="C138" s="263" t="s">
        <v>202</v>
      </c>
      <c r="D138" s="263" t="s">
        <v>267</v>
      </c>
      <c r="E138" s="264" t="s">
        <v>1732</v>
      </c>
      <c r="F138" s="265" t="s">
        <v>1733</v>
      </c>
      <c r="G138" s="266" t="s">
        <v>205</v>
      </c>
      <c r="H138" s="267">
        <v>2</v>
      </c>
      <c r="I138" s="268"/>
      <c r="J138" s="269">
        <f>ROUND(I138*H138,2)</f>
        <v>0</v>
      </c>
      <c r="K138" s="265" t="s">
        <v>172</v>
      </c>
      <c r="L138" s="270"/>
      <c r="M138" s="271" t="s">
        <v>32</v>
      </c>
      <c r="N138" s="272" t="s">
        <v>48</v>
      </c>
      <c r="O138" s="87"/>
      <c r="P138" s="226">
        <f>O138*H138</f>
        <v>0</v>
      </c>
      <c r="Q138" s="226">
        <v>0.01521</v>
      </c>
      <c r="R138" s="226">
        <f>Q138*H138</f>
        <v>0.030419999999999999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202</v>
      </c>
      <c r="AT138" s="228" t="s">
        <v>267</v>
      </c>
      <c r="AU138" s="228" t="s">
        <v>86</v>
      </c>
      <c r="AY138" s="19" t="s">
        <v>166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84</v>
      </c>
      <c r="BK138" s="229">
        <f>ROUND(I138*H138,2)</f>
        <v>0</v>
      </c>
      <c r="BL138" s="19" t="s">
        <v>173</v>
      </c>
      <c r="BM138" s="228" t="s">
        <v>1734</v>
      </c>
    </row>
    <row r="139" s="13" customFormat="1">
      <c r="A139" s="13"/>
      <c r="B139" s="230"/>
      <c r="C139" s="231"/>
      <c r="D139" s="232" t="s">
        <v>175</v>
      </c>
      <c r="E139" s="233" t="s">
        <v>32</v>
      </c>
      <c r="F139" s="234" t="s">
        <v>1731</v>
      </c>
      <c r="G139" s="231"/>
      <c r="H139" s="235">
        <v>2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175</v>
      </c>
      <c r="AU139" s="241" t="s">
        <v>86</v>
      </c>
      <c r="AV139" s="13" t="s">
        <v>86</v>
      </c>
      <c r="AW139" s="13" t="s">
        <v>39</v>
      </c>
      <c r="AX139" s="13" t="s">
        <v>84</v>
      </c>
      <c r="AY139" s="241" t="s">
        <v>166</v>
      </c>
    </row>
    <row r="140" s="12" customFormat="1" ht="22.8" customHeight="1">
      <c r="A140" s="12"/>
      <c r="B140" s="201"/>
      <c r="C140" s="202"/>
      <c r="D140" s="203" t="s">
        <v>76</v>
      </c>
      <c r="E140" s="215" t="s">
        <v>208</v>
      </c>
      <c r="F140" s="215" t="s">
        <v>688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SUM(P141:P186)</f>
        <v>0</v>
      </c>
      <c r="Q140" s="209"/>
      <c r="R140" s="210">
        <f>SUM(R141:R186)</f>
        <v>0.11006000000000001</v>
      </c>
      <c r="S140" s="209"/>
      <c r="T140" s="211">
        <f>SUM(T141:T186)</f>
        <v>53.183837000000004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84</v>
      </c>
      <c r="AT140" s="213" t="s">
        <v>76</v>
      </c>
      <c r="AU140" s="213" t="s">
        <v>84</v>
      </c>
      <c r="AY140" s="212" t="s">
        <v>166</v>
      </c>
      <c r="BK140" s="214">
        <f>SUM(BK141:BK186)</f>
        <v>0</v>
      </c>
    </row>
    <row r="141" s="2" customFormat="1" ht="16.5" customHeight="1">
      <c r="A141" s="41"/>
      <c r="B141" s="42"/>
      <c r="C141" s="217" t="s">
        <v>208</v>
      </c>
      <c r="D141" s="217" t="s">
        <v>168</v>
      </c>
      <c r="E141" s="218" t="s">
        <v>1735</v>
      </c>
      <c r="F141" s="219" t="s">
        <v>1736</v>
      </c>
      <c r="G141" s="220" t="s">
        <v>171</v>
      </c>
      <c r="H141" s="221">
        <v>1542</v>
      </c>
      <c r="I141" s="222"/>
      <c r="J141" s="223">
        <f>ROUND(I141*H141,2)</f>
        <v>0</v>
      </c>
      <c r="K141" s="219" t="s">
        <v>172</v>
      </c>
      <c r="L141" s="47"/>
      <c r="M141" s="224" t="s">
        <v>32</v>
      </c>
      <c r="N141" s="225" t="s">
        <v>48</v>
      </c>
      <c r="O141" s="8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8" t="s">
        <v>173</v>
      </c>
      <c r="AT141" s="228" t="s">
        <v>168</v>
      </c>
      <c r="AU141" s="228" t="s">
        <v>86</v>
      </c>
      <c r="AY141" s="19" t="s">
        <v>166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9" t="s">
        <v>84</v>
      </c>
      <c r="BK141" s="229">
        <f>ROUND(I141*H141,2)</f>
        <v>0</v>
      </c>
      <c r="BL141" s="19" t="s">
        <v>173</v>
      </c>
      <c r="BM141" s="228" t="s">
        <v>1737</v>
      </c>
    </row>
    <row r="142" s="13" customFormat="1">
      <c r="A142" s="13"/>
      <c r="B142" s="230"/>
      <c r="C142" s="231"/>
      <c r="D142" s="232" t="s">
        <v>175</v>
      </c>
      <c r="E142" s="233" t="s">
        <v>32</v>
      </c>
      <c r="F142" s="234" t="s">
        <v>1738</v>
      </c>
      <c r="G142" s="231"/>
      <c r="H142" s="235">
        <v>1542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175</v>
      </c>
      <c r="AU142" s="241" t="s">
        <v>86</v>
      </c>
      <c r="AV142" s="13" t="s">
        <v>86</v>
      </c>
      <c r="AW142" s="13" t="s">
        <v>39</v>
      </c>
      <c r="AX142" s="13" t="s">
        <v>84</v>
      </c>
      <c r="AY142" s="241" t="s">
        <v>166</v>
      </c>
    </row>
    <row r="143" s="2" customFormat="1" ht="16.5" customHeight="1">
      <c r="A143" s="41"/>
      <c r="B143" s="42"/>
      <c r="C143" s="217" t="s">
        <v>212</v>
      </c>
      <c r="D143" s="217" t="s">
        <v>168</v>
      </c>
      <c r="E143" s="218" t="s">
        <v>1739</v>
      </c>
      <c r="F143" s="219" t="s">
        <v>1740</v>
      </c>
      <c r="G143" s="220" t="s">
        <v>171</v>
      </c>
      <c r="H143" s="221">
        <v>1542</v>
      </c>
      <c r="I143" s="222"/>
      <c r="J143" s="223">
        <f>ROUND(I143*H143,2)</f>
        <v>0</v>
      </c>
      <c r="K143" s="219" t="s">
        <v>172</v>
      </c>
      <c r="L143" s="47"/>
      <c r="M143" s="224" t="s">
        <v>32</v>
      </c>
      <c r="N143" s="225" t="s">
        <v>48</v>
      </c>
      <c r="O143" s="87"/>
      <c r="P143" s="226">
        <f>O143*H143</f>
        <v>0</v>
      </c>
      <c r="Q143" s="226">
        <v>1.0000000000000001E-05</v>
      </c>
      <c r="R143" s="226">
        <f>Q143*H143</f>
        <v>0.015420000000000001</v>
      </c>
      <c r="S143" s="226">
        <v>0</v>
      </c>
      <c r="T143" s="22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8" t="s">
        <v>173</v>
      </c>
      <c r="AT143" s="228" t="s">
        <v>168</v>
      </c>
      <c r="AU143" s="228" t="s">
        <v>86</v>
      </c>
      <c r="AY143" s="19" t="s">
        <v>166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9" t="s">
        <v>84</v>
      </c>
      <c r="BK143" s="229">
        <f>ROUND(I143*H143,2)</f>
        <v>0</v>
      </c>
      <c r="BL143" s="19" t="s">
        <v>173</v>
      </c>
      <c r="BM143" s="228" t="s">
        <v>1741</v>
      </c>
    </row>
    <row r="144" s="2" customFormat="1" ht="33" customHeight="1">
      <c r="A144" s="41"/>
      <c r="B144" s="42"/>
      <c r="C144" s="217" t="s">
        <v>220</v>
      </c>
      <c r="D144" s="217" t="s">
        <v>168</v>
      </c>
      <c r="E144" s="218" t="s">
        <v>1742</v>
      </c>
      <c r="F144" s="219" t="s">
        <v>1743</v>
      </c>
      <c r="G144" s="220" t="s">
        <v>205</v>
      </c>
      <c r="H144" s="221">
        <v>16</v>
      </c>
      <c r="I144" s="222"/>
      <c r="J144" s="223">
        <f>ROUND(I144*H144,2)</f>
        <v>0</v>
      </c>
      <c r="K144" s="219" t="s">
        <v>172</v>
      </c>
      <c r="L144" s="47"/>
      <c r="M144" s="224" t="s">
        <v>32</v>
      </c>
      <c r="N144" s="225" t="s">
        <v>48</v>
      </c>
      <c r="O144" s="87"/>
      <c r="P144" s="226">
        <f>O144*H144</f>
        <v>0</v>
      </c>
      <c r="Q144" s="226">
        <v>0.0023400000000000001</v>
      </c>
      <c r="R144" s="226">
        <f>Q144*H144</f>
        <v>0.037440000000000001</v>
      </c>
      <c r="S144" s="226">
        <v>0</v>
      </c>
      <c r="T144" s="22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8" t="s">
        <v>173</v>
      </c>
      <c r="AT144" s="228" t="s">
        <v>168</v>
      </c>
      <c r="AU144" s="228" t="s">
        <v>86</v>
      </c>
      <c r="AY144" s="19" t="s">
        <v>166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9" t="s">
        <v>84</v>
      </c>
      <c r="BK144" s="229">
        <f>ROUND(I144*H144,2)</f>
        <v>0</v>
      </c>
      <c r="BL144" s="19" t="s">
        <v>173</v>
      </c>
      <c r="BM144" s="228" t="s">
        <v>1744</v>
      </c>
    </row>
    <row r="145" s="13" customFormat="1">
      <c r="A145" s="13"/>
      <c r="B145" s="230"/>
      <c r="C145" s="231"/>
      <c r="D145" s="232" t="s">
        <v>175</v>
      </c>
      <c r="E145" s="233" t="s">
        <v>32</v>
      </c>
      <c r="F145" s="234" t="s">
        <v>1745</v>
      </c>
      <c r="G145" s="231"/>
      <c r="H145" s="235">
        <v>16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175</v>
      </c>
      <c r="AU145" s="241" t="s">
        <v>86</v>
      </c>
      <c r="AV145" s="13" t="s">
        <v>86</v>
      </c>
      <c r="AW145" s="13" t="s">
        <v>39</v>
      </c>
      <c r="AX145" s="13" t="s">
        <v>84</v>
      </c>
      <c r="AY145" s="241" t="s">
        <v>166</v>
      </c>
    </row>
    <row r="146" s="2" customFormat="1" ht="16.5" customHeight="1">
      <c r="A146" s="41"/>
      <c r="B146" s="42"/>
      <c r="C146" s="263" t="s">
        <v>226</v>
      </c>
      <c r="D146" s="263" t="s">
        <v>267</v>
      </c>
      <c r="E146" s="264" t="s">
        <v>1746</v>
      </c>
      <c r="F146" s="265" t="s">
        <v>1747</v>
      </c>
      <c r="G146" s="266" t="s">
        <v>274</v>
      </c>
      <c r="H146" s="267">
        <v>0.050000000000000003</v>
      </c>
      <c r="I146" s="268"/>
      <c r="J146" s="269">
        <f>ROUND(I146*H146,2)</f>
        <v>0</v>
      </c>
      <c r="K146" s="265" t="s">
        <v>172</v>
      </c>
      <c r="L146" s="270"/>
      <c r="M146" s="271" t="s">
        <v>32</v>
      </c>
      <c r="N146" s="272" t="s">
        <v>48</v>
      </c>
      <c r="O146" s="87"/>
      <c r="P146" s="226">
        <f>O146*H146</f>
        <v>0</v>
      </c>
      <c r="Q146" s="226">
        <v>1</v>
      </c>
      <c r="R146" s="226">
        <f>Q146*H146</f>
        <v>0.050000000000000003</v>
      </c>
      <c r="S146" s="226">
        <v>0</v>
      </c>
      <c r="T146" s="22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8" t="s">
        <v>202</v>
      </c>
      <c r="AT146" s="228" t="s">
        <v>267</v>
      </c>
      <c r="AU146" s="228" t="s">
        <v>86</v>
      </c>
      <c r="AY146" s="19" t="s">
        <v>166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9" t="s">
        <v>84</v>
      </c>
      <c r="BK146" s="229">
        <f>ROUND(I146*H146,2)</f>
        <v>0</v>
      </c>
      <c r="BL146" s="19" t="s">
        <v>173</v>
      </c>
      <c r="BM146" s="228" t="s">
        <v>1748</v>
      </c>
    </row>
    <row r="147" s="13" customFormat="1">
      <c r="A147" s="13"/>
      <c r="B147" s="230"/>
      <c r="C147" s="231"/>
      <c r="D147" s="232" t="s">
        <v>175</v>
      </c>
      <c r="E147" s="233" t="s">
        <v>32</v>
      </c>
      <c r="F147" s="234" t="s">
        <v>1749</v>
      </c>
      <c r="G147" s="231"/>
      <c r="H147" s="235">
        <v>0.048000000000000001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175</v>
      </c>
      <c r="AU147" s="241" t="s">
        <v>86</v>
      </c>
      <c r="AV147" s="13" t="s">
        <v>86</v>
      </c>
      <c r="AW147" s="13" t="s">
        <v>39</v>
      </c>
      <c r="AX147" s="13" t="s">
        <v>84</v>
      </c>
      <c r="AY147" s="241" t="s">
        <v>166</v>
      </c>
    </row>
    <row r="148" s="13" customFormat="1">
      <c r="A148" s="13"/>
      <c r="B148" s="230"/>
      <c r="C148" s="231"/>
      <c r="D148" s="232" t="s">
        <v>175</v>
      </c>
      <c r="E148" s="231"/>
      <c r="F148" s="234" t="s">
        <v>1750</v>
      </c>
      <c r="G148" s="231"/>
      <c r="H148" s="235">
        <v>0.050000000000000003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175</v>
      </c>
      <c r="AU148" s="241" t="s">
        <v>86</v>
      </c>
      <c r="AV148" s="13" t="s">
        <v>86</v>
      </c>
      <c r="AW148" s="13" t="s">
        <v>4</v>
      </c>
      <c r="AX148" s="13" t="s">
        <v>84</v>
      </c>
      <c r="AY148" s="241" t="s">
        <v>166</v>
      </c>
    </row>
    <row r="149" s="2" customFormat="1" ht="16.5" customHeight="1">
      <c r="A149" s="41"/>
      <c r="B149" s="42"/>
      <c r="C149" s="263" t="s">
        <v>232</v>
      </c>
      <c r="D149" s="263" t="s">
        <v>267</v>
      </c>
      <c r="E149" s="264" t="s">
        <v>1751</v>
      </c>
      <c r="F149" s="265" t="s">
        <v>1752</v>
      </c>
      <c r="G149" s="266" t="s">
        <v>205</v>
      </c>
      <c r="H149" s="267">
        <v>33.600000000000001</v>
      </c>
      <c r="I149" s="268"/>
      <c r="J149" s="269">
        <f>ROUND(I149*H149,2)</f>
        <v>0</v>
      </c>
      <c r="K149" s="265" t="s">
        <v>172</v>
      </c>
      <c r="L149" s="270"/>
      <c r="M149" s="271" t="s">
        <v>32</v>
      </c>
      <c r="N149" s="272" t="s">
        <v>48</v>
      </c>
      <c r="O149" s="87"/>
      <c r="P149" s="226">
        <f>O149*H149</f>
        <v>0</v>
      </c>
      <c r="Q149" s="226">
        <v>0.00020000000000000001</v>
      </c>
      <c r="R149" s="226">
        <f>Q149*H149</f>
        <v>0.0067200000000000003</v>
      </c>
      <c r="S149" s="226">
        <v>0</v>
      </c>
      <c r="T149" s="22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8" t="s">
        <v>202</v>
      </c>
      <c r="AT149" s="228" t="s">
        <v>267</v>
      </c>
      <c r="AU149" s="228" t="s">
        <v>86</v>
      </c>
      <c r="AY149" s="19" t="s">
        <v>166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9" t="s">
        <v>84</v>
      </c>
      <c r="BK149" s="229">
        <f>ROUND(I149*H149,2)</f>
        <v>0</v>
      </c>
      <c r="BL149" s="19" t="s">
        <v>173</v>
      </c>
      <c r="BM149" s="228" t="s">
        <v>1753</v>
      </c>
    </row>
    <row r="150" s="13" customFormat="1">
      <c r="A150" s="13"/>
      <c r="B150" s="230"/>
      <c r="C150" s="231"/>
      <c r="D150" s="232" t="s">
        <v>175</v>
      </c>
      <c r="E150" s="231"/>
      <c r="F150" s="234" t="s">
        <v>1754</v>
      </c>
      <c r="G150" s="231"/>
      <c r="H150" s="235">
        <v>33.600000000000001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175</v>
      </c>
      <c r="AU150" s="241" t="s">
        <v>86</v>
      </c>
      <c r="AV150" s="13" t="s">
        <v>86</v>
      </c>
      <c r="AW150" s="13" t="s">
        <v>4</v>
      </c>
      <c r="AX150" s="13" t="s">
        <v>84</v>
      </c>
      <c r="AY150" s="241" t="s">
        <v>166</v>
      </c>
    </row>
    <row r="151" s="2" customFormat="1">
      <c r="A151" s="41"/>
      <c r="B151" s="42"/>
      <c r="C151" s="217" t="s">
        <v>237</v>
      </c>
      <c r="D151" s="217" t="s">
        <v>168</v>
      </c>
      <c r="E151" s="218" t="s">
        <v>1755</v>
      </c>
      <c r="F151" s="219" t="s">
        <v>1756</v>
      </c>
      <c r="G151" s="220" t="s">
        <v>171</v>
      </c>
      <c r="H151" s="221">
        <v>231.58500000000001</v>
      </c>
      <c r="I151" s="222"/>
      <c r="J151" s="223">
        <f>ROUND(I151*H151,2)</f>
        <v>0</v>
      </c>
      <c r="K151" s="219" t="s">
        <v>172</v>
      </c>
      <c r="L151" s="47"/>
      <c r="M151" s="224" t="s">
        <v>32</v>
      </c>
      <c r="N151" s="225" t="s">
        <v>48</v>
      </c>
      <c r="O151" s="87"/>
      <c r="P151" s="226">
        <f>O151*H151</f>
        <v>0</v>
      </c>
      <c r="Q151" s="226">
        <v>0</v>
      </c>
      <c r="R151" s="226">
        <f>Q151*H151</f>
        <v>0</v>
      </c>
      <c r="S151" s="226">
        <v>0.055</v>
      </c>
      <c r="T151" s="227">
        <f>S151*H151</f>
        <v>12.737175000000001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8" t="s">
        <v>173</v>
      </c>
      <c r="AT151" s="228" t="s">
        <v>168</v>
      </c>
      <c r="AU151" s="228" t="s">
        <v>86</v>
      </c>
      <c r="AY151" s="19" t="s">
        <v>166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9" t="s">
        <v>84</v>
      </c>
      <c r="BK151" s="229">
        <f>ROUND(I151*H151,2)</f>
        <v>0</v>
      </c>
      <c r="BL151" s="19" t="s">
        <v>173</v>
      </c>
      <c r="BM151" s="228" t="s">
        <v>1757</v>
      </c>
    </row>
    <row r="152" s="13" customFormat="1">
      <c r="A152" s="13"/>
      <c r="B152" s="230"/>
      <c r="C152" s="231"/>
      <c r="D152" s="232" t="s">
        <v>175</v>
      </c>
      <c r="E152" s="233" t="s">
        <v>32</v>
      </c>
      <c r="F152" s="234" t="s">
        <v>1696</v>
      </c>
      <c r="G152" s="231"/>
      <c r="H152" s="235">
        <v>135.52500000000001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175</v>
      </c>
      <c r="AU152" s="241" t="s">
        <v>86</v>
      </c>
      <c r="AV152" s="13" t="s">
        <v>86</v>
      </c>
      <c r="AW152" s="13" t="s">
        <v>39</v>
      </c>
      <c r="AX152" s="13" t="s">
        <v>77</v>
      </c>
      <c r="AY152" s="241" t="s">
        <v>166</v>
      </c>
    </row>
    <row r="153" s="13" customFormat="1">
      <c r="A153" s="13"/>
      <c r="B153" s="230"/>
      <c r="C153" s="231"/>
      <c r="D153" s="232" t="s">
        <v>175</v>
      </c>
      <c r="E153" s="233" t="s">
        <v>32</v>
      </c>
      <c r="F153" s="234" t="s">
        <v>1697</v>
      </c>
      <c r="G153" s="231"/>
      <c r="H153" s="235">
        <v>4.0800000000000001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175</v>
      </c>
      <c r="AU153" s="241" t="s">
        <v>86</v>
      </c>
      <c r="AV153" s="13" t="s">
        <v>86</v>
      </c>
      <c r="AW153" s="13" t="s">
        <v>39</v>
      </c>
      <c r="AX153" s="13" t="s">
        <v>77</v>
      </c>
      <c r="AY153" s="241" t="s">
        <v>166</v>
      </c>
    </row>
    <row r="154" s="13" customFormat="1">
      <c r="A154" s="13"/>
      <c r="B154" s="230"/>
      <c r="C154" s="231"/>
      <c r="D154" s="232" t="s">
        <v>175</v>
      </c>
      <c r="E154" s="233" t="s">
        <v>32</v>
      </c>
      <c r="F154" s="234" t="s">
        <v>1698</v>
      </c>
      <c r="G154" s="231"/>
      <c r="H154" s="235">
        <v>40.590000000000003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175</v>
      </c>
      <c r="AU154" s="241" t="s">
        <v>86</v>
      </c>
      <c r="AV154" s="13" t="s">
        <v>86</v>
      </c>
      <c r="AW154" s="13" t="s">
        <v>39</v>
      </c>
      <c r="AX154" s="13" t="s">
        <v>77</v>
      </c>
      <c r="AY154" s="241" t="s">
        <v>166</v>
      </c>
    </row>
    <row r="155" s="13" customFormat="1">
      <c r="A155" s="13"/>
      <c r="B155" s="230"/>
      <c r="C155" s="231"/>
      <c r="D155" s="232" t="s">
        <v>175</v>
      </c>
      <c r="E155" s="233" t="s">
        <v>32</v>
      </c>
      <c r="F155" s="234" t="s">
        <v>1699</v>
      </c>
      <c r="G155" s="231"/>
      <c r="H155" s="235">
        <v>47.609999999999999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175</v>
      </c>
      <c r="AU155" s="241" t="s">
        <v>86</v>
      </c>
      <c r="AV155" s="13" t="s">
        <v>86</v>
      </c>
      <c r="AW155" s="13" t="s">
        <v>39</v>
      </c>
      <c r="AX155" s="13" t="s">
        <v>77</v>
      </c>
      <c r="AY155" s="241" t="s">
        <v>166</v>
      </c>
    </row>
    <row r="156" s="13" customFormat="1">
      <c r="A156" s="13"/>
      <c r="B156" s="230"/>
      <c r="C156" s="231"/>
      <c r="D156" s="232" t="s">
        <v>175</v>
      </c>
      <c r="E156" s="233" t="s">
        <v>32</v>
      </c>
      <c r="F156" s="234" t="s">
        <v>1700</v>
      </c>
      <c r="G156" s="231"/>
      <c r="H156" s="235">
        <v>0.90000000000000002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175</v>
      </c>
      <c r="AU156" s="241" t="s">
        <v>86</v>
      </c>
      <c r="AV156" s="13" t="s">
        <v>86</v>
      </c>
      <c r="AW156" s="13" t="s">
        <v>39</v>
      </c>
      <c r="AX156" s="13" t="s">
        <v>77</v>
      </c>
      <c r="AY156" s="241" t="s">
        <v>166</v>
      </c>
    </row>
    <row r="157" s="13" customFormat="1">
      <c r="A157" s="13"/>
      <c r="B157" s="230"/>
      <c r="C157" s="231"/>
      <c r="D157" s="232" t="s">
        <v>175</v>
      </c>
      <c r="E157" s="233" t="s">
        <v>32</v>
      </c>
      <c r="F157" s="234" t="s">
        <v>1701</v>
      </c>
      <c r="G157" s="231"/>
      <c r="H157" s="235">
        <v>0.495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175</v>
      </c>
      <c r="AU157" s="241" t="s">
        <v>86</v>
      </c>
      <c r="AV157" s="13" t="s">
        <v>86</v>
      </c>
      <c r="AW157" s="13" t="s">
        <v>39</v>
      </c>
      <c r="AX157" s="13" t="s">
        <v>77</v>
      </c>
      <c r="AY157" s="241" t="s">
        <v>166</v>
      </c>
    </row>
    <row r="158" s="13" customFormat="1">
      <c r="A158" s="13"/>
      <c r="B158" s="230"/>
      <c r="C158" s="231"/>
      <c r="D158" s="232" t="s">
        <v>175</v>
      </c>
      <c r="E158" s="233" t="s">
        <v>32</v>
      </c>
      <c r="F158" s="234" t="s">
        <v>1702</v>
      </c>
      <c r="G158" s="231"/>
      <c r="H158" s="235">
        <v>0.82499999999999996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175</v>
      </c>
      <c r="AU158" s="241" t="s">
        <v>86</v>
      </c>
      <c r="AV158" s="13" t="s">
        <v>86</v>
      </c>
      <c r="AW158" s="13" t="s">
        <v>39</v>
      </c>
      <c r="AX158" s="13" t="s">
        <v>77</v>
      </c>
      <c r="AY158" s="241" t="s">
        <v>166</v>
      </c>
    </row>
    <row r="159" s="13" customFormat="1">
      <c r="A159" s="13"/>
      <c r="B159" s="230"/>
      <c r="C159" s="231"/>
      <c r="D159" s="232" t="s">
        <v>175</v>
      </c>
      <c r="E159" s="233" t="s">
        <v>32</v>
      </c>
      <c r="F159" s="234" t="s">
        <v>1703</v>
      </c>
      <c r="G159" s="231"/>
      <c r="H159" s="235">
        <v>1.5600000000000001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175</v>
      </c>
      <c r="AU159" s="241" t="s">
        <v>86</v>
      </c>
      <c r="AV159" s="13" t="s">
        <v>86</v>
      </c>
      <c r="AW159" s="13" t="s">
        <v>39</v>
      </c>
      <c r="AX159" s="13" t="s">
        <v>77</v>
      </c>
      <c r="AY159" s="241" t="s">
        <v>166</v>
      </c>
    </row>
    <row r="160" s="14" customFormat="1">
      <c r="A160" s="14"/>
      <c r="B160" s="242"/>
      <c r="C160" s="243"/>
      <c r="D160" s="232" t="s">
        <v>175</v>
      </c>
      <c r="E160" s="244" t="s">
        <v>32</v>
      </c>
      <c r="F160" s="245" t="s">
        <v>219</v>
      </c>
      <c r="G160" s="243"/>
      <c r="H160" s="246">
        <v>231.58500000000001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175</v>
      </c>
      <c r="AU160" s="252" t="s">
        <v>86</v>
      </c>
      <c r="AV160" s="14" t="s">
        <v>173</v>
      </c>
      <c r="AW160" s="14" t="s">
        <v>39</v>
      </c>
      <c r="AX160" s="14" t="s">
        <v>84</v>
      </c>
      <c r="AY160" s="252" t="s">
        <v>166</v>
      </c>
    </row>
    <row r="161" s="2" customFormat="1">
      <c r="A161" s="41"/>
      <c r="B161" s="42"/>
      <c r="C161" s="217" t="s">
        <v>8</v>
      </c>
      <c r="D161" s="217" t="s">
        <v>168</v>
      </c>
      <c r="E161" s="218" t="s">
        <v>1758</v>
      </c>
      <c r="F161" s="219" t="s">
        <v>1759</v>
      </c>
      <c r="G161" s="220" t="s">
        <v>171</v>
      </c>
      <c r="H161" s="221">
        <v>6.8399999999999999</v>
      </c>
      <c r="I161" s="222"/>
      <c r="J161" s="223">
        <f>ROUND(I161*H161,2)</f>
        <v>0</v>
      </c>
      <c r="K161" s="219" t="s">
        <v>172</v>
      </c>
      <c r="L161" s="47"/>
      <c r="M161" s="224" t="s">
        <v>32</v>
      </c>
      <c r="N161" s="225" t="s">
        <v>48</v>
      </c>
      <c r="O161" s="87"/>
      <c r="P161" s="226">
        <f>O161*H161</f>
        <v>0</v>
      </c>
      <c r="Q161" s="226">
        <v>0</v>
      </c>
      <c r="R161" s="226">
        <f>Q161*H161</f>
        <v>0</v>
      </c>
      <c r="S161" s="226">
        <v>0.041000000000000002</v>
      </c>
      <c r="T161" s="227">
        <f>S161*H161</f>
        <v>0.28044000000000002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173</v>
      </c>
      <c r="AT161" s="228" t="s">
        <v>168</v>
      </c>
      <c r="AU161" s="228" t="s">
        <v>86</v>
      </c>
      <c r="AY161" s="19" t="s">
        <v>166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9" t="s">
        <v>84</v>
      </c>
      <c r="BK161" s="229">
        <f>ROUND(I161*H161,2)</f>
        <v>0</v>
      </c>
      <c r="BL161" s="19" t="s">
        <v>173</v>
      </c>
      <c r="BM161" s="228" t="s">
        <v>1760</v>
      </c>
    </row>
    <row r="162" s="13" customFormat="1">
      <c r="A162" s="13"/>
      <c r="B162" s="230"/>
      <c r="C162" s="231"/>
      <c r="D162" s="232" t="s">
        <v>175</v>
      </c>
      <c r="E162" s="233" t="s">
        <v>32</v>
      </c>
      <c r="F162" s="234" t="s">
        <v>1761</v>
      </c>
      <c r="G162" s="231"/>
      <c r="H162" s="235">
        <v>6.8399999999999999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175</v>
      </c>
      <c r="AU162" s="241" t="s">
        <v>86</v>
      </c>
      <c r="AV162" s="13" t="s">
        <v>86</v>
      </c>
      <c r="AW162" s="13" t="s">
        <v>39</v>
      </c>
      <c r="AX162" s="13" t="s">
        <v>84</v>
      </c>
      <c r="AY162" s="241" t="s">
        <v>166</v>
      </c>
    </row>
    <row r="163" s="2" customFormat="1">
      <c r="A163" s="41"/>
      <c r="B163" s="42"/>
      <c r="C163" s="217" t="s">
        <v>245</v>
      </c>
      <c r="D163" s="217" t="s">
        <v>168</v>
      </c>
      <c r="E163" s="218" t="s">
        <v>1762</v>
      </c>
      <c r="F163" s="219" t="s">
        <v>1763</v>
      </c>
      <c r="G163" s="220" t="s">
        <v>171</v>
      </c>
      <c r="H163" s="221">
        <v>3.2999999999999998</v>
      </c>
      <c r="I163" s="222"/>
      <c r="J163" s="223">
        <f>ROUND(I163*H163,2)</f>
        <v>0</v>
      </c>
      <c r="K163" s="219" t="s">
        <v>172</v>
      </c>
      <c r="L163" s="47"/>
      <c r="M163" s="224" t="s">
        <v>32</v>
      </c>
      <c r="N163" s="225" t="s">
        <v>48</v>
      </c>
      <c r="O163" s="87"/>
      <c r="P163" s="226">
        <f>O163*H163</f>
        <v>0</v>
      </c>
      <c r="Q163" s="226">
        <v>0</v>
      </c>
      <c r="R163" s="226">
        <f>Q163*H163</f>
        <v>0</v>
      </c>
      <c r="S163" s="226">
        <v>0.062</v>
      </c>
      <c r="T163" s="227">
        <f>S163*H163</f>
        <v>0.20459999999999998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173</v>
      </c>
      <c r="AT163" s="228" t="s">
        <v>168</v>
      </c>
      <c r="AU163" s="228" t="s">
        <v>86</v>
      </c>
      <c r="AY163" s="19" t="s">
        <v>166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84</v>
      </c>
      <c r="BK163" s="229">
        <f>ROUND(I163*H163,2)</f>
        <v>0</v>
      </c>
      <c r="BL163" s="19" t="s">
        <v>173</v>
      </c>
      <c r="BM163" s="228" t="s">
        <v>1764</v>
      </c>
    </row>
    <row r="164" s="13" customFormat="1">
      <c r="A164" s="13"/>
      <c r="B164" s="230"/>
      <c r="C164" s="231"/>
      <c r="D164" s="232" t="s">
        <v>175</v>
      </c>
      <c r="E164" s="233" t="s">
        <v>32</v>
      </c>
      <c r="F164" s="234" t="s">
        <v>1765</v>
      </c>
      <c r="G164" s="231"/>
      <c r="H164" s="235">
        <v>1.3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175</v>
      </c>
      <c r="AU164" s="241" t="s">
        <v>86</v>
      </c>
      <c r="AV164" s="13" t="s">
        <v>86</v>
      </c>
      <c r="AW164" s="13" t="s">
        <v>39</v>
      </c>
      <c r="AX164" s="13" t="s">
        <v>77</v>
      </c>
      <c r="AY164" s="241" t="s">
        <v>166</v>
      </c>
    </row>
    <row r="165" s="13" customFormat="1">
      <c r="A165" s="13"/>
      <c r="B165" s="230"/>
      <c r="C165" s="231"/>
      <c r="D165" s="232" t="s">
        <v>175</v>
      </c>
      <c r="E165" s="233" t="s">
        <v>32</v>
      </c>
      <c r="F165" s="234" t="s">
        <v>1766</v>
      </c>
      <c r="G165" s="231"/>
      <c r="H165" s="235">
        <v>2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175</v>
      </c>
      <c r="AU165" s="241" t="s">
        <v>86</v>
      </c>
      <c r="AV165" s="13" t="s">
        <v>86</v>
      </c>
      <c r="AW165" s="13" t="s">
        <v>39</v>
      </c>
      <c r="AX165" s="13" t="s">
        <v>77</v>
      </c>
      <c r="AY165" s="241" t="s">
        <v>166</v>
      </c>
    </row>
    <row r="166" s="14" customFormat="1">
      <c r="A166" s="14"/>
      <c r="B166" s="242"/>
      <c r="C166" s="243"/>
      <c r="D166" s="232" t="s">
        <v>175</v>
      </c>
      <c r="E166" s="244" t="s">
        <v>32</v>
      </c>
      <c r="F166" s="245" t="s">
        <v>219</v>
      </c>
      <c r="G166" s="243"/>
      <c r="H166" s="246">
        <v>3.2999999999999998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175</v>
      </c>
      <c r="AU166" s="252" t="s">
        <v>86</v>
      </c>
      <c r="AV166" s="14" t="s">
        <v>173</v>
      </c>
      <c r="AW166" s="14" t="s">
        <v>39</v>
      </c>
      <c r="AX166" s="14" t="s">
        <v>84</v>
      </c>
      <c r="AY166" s="252" t="s">
        <v>166</v>
      </c>
    </row>
    <row r="167" s="2" customFormat="1">
      <c r="A167" s="41"/>
      <c r="B167" s="42"/>
      <c r="C167" s="217" t="s">
        <v>251</v>
      </c>
      <c r="D167" s="217" t="s">
        <v>168</v>
      </c>
      <c r="E167" s="218" t="s">
        <v>1767</v>
      </c>
      <c r="F167" s="219" t="s">
        <v>1768</v>
      </c>
      <c r="G167" s="220" t="s">
        <v>171</v>
      </c>
      <c r="H167" s="221">
        <v>448.29000000000002</v>
      </c>
      <c r="I167" s="222"/>
      <c r="J167" s="223">
        <f>ROUND(I167*H167,2)</f>
        <v>0</v>
      </c>
      <c r="K167" s="219" t="s">
        <v>172</v>
      </c>
      <c r="L167" s="47"/>
      <c r="M167" s="224" t="s">
        <v>32</v>
      </c>
      <c r="N167" s="225" t="s">
        <v>48</v>
      </c>
      <c r="O167" s="87"/>
      <c r="P167" s="226">
        <f>O167*H167</f>
        <v>0</v>
      </c>
      <c r="Q167" s="226">
        <v>0</v>
      </c>
      <c r="R167" s="226">
        <f>Q167*H167</f>
        <v>0</v>
      </c>
      <c r="S167" s="226">
        <v>0.053999999999999999</v>
      </c>
      <c r="T167" s="227">
        <f>S167*H167</f>
        <v>24.207660000000001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8" t="s">
        <v>173</v>
      </c>
      <c r="AT167" s="228" t="s">
        <v>168</v>
      </c>
      <c r="AU167" s="228" t="s">
        <v>86</v>
      </c>
      <c r="AY167" s="19" t="s">
        <v>166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9" t="s">
        <v>84</v>
      </c>
      <c r="BK167" s="229">
        <f>ROUND(I167*H167,2)</f>
        <v>0</v>
      </c>
      <c r="BL167" s="19" t="s">
        <v>173</v>
      </c>
      <c r="BM167" s="228" t="s">
        <v>1769</v>
      </c>
    </row>
    <row r="168" s="13" customFormat="1">
      <c r="A168" s="13"/>
      <c r="B168" s="230"/>
      <c r="C168" s="231"/>
      <c r="D168" s="232" t="s">
        <v>175</v>
      </c>
      <c r="E168" s="233" t="s">
        <v>32</v>
      </c>
      <c r="F168" s="234" t="s">
        <v>1770</v>
      </c>
      <c r="G168" s="231"/>
      <c r="H168" s="235">
        <v>175.75999999999999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175</v>
      </c>
      <c r="AU168" s="241" t="s">
        <v>86</v>
      </c>
      <c r="AV168" s="13" t="s">
        <v>86</v>
      </c>
      <c r="AW168" s="13" t="s">
        <v>39</v>
      </c>
      <c r="AX168" s="13" t="s">
        <v>77</v>
      </c>
      <c r="AY168" s="241" t="s">
        <v>166</v>
      </c>
    </row>
    <row r="169" s="13" customFormat="1">
      <c r="A169" s="13"/>
      <c r="B169" s="230"/>
      <c r="C169" s="231"/>
      <c r="D169" s="232" t="s">
        <v>175</v>
      </c>
      <c r="E169" s="233" t="s">
        <v>32</v>
      </c>
      <c r="F169" s="234" t="s">
        <v>1771</v>
      </c>
      <c r="G169" s="231"/>
      <c r="H169" s="235">
        <v>114.8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175</v>
      </c>
      <c r="AU169" s="241" t="s">
        <v>86</v>
      </c>
      <c r="AV169" s="13" t="s">
        <v>86</v>
      </c>
      <c r="AW169" s="13" t="s">
        <v>39</v>
      </c>
      <c r="AX169" s="13" t="s">
        <v>77</v>
      </c>
      <c r="AY169" s="241" t="s">
        <v>166</v>
      </c>
    </row>
    <row r="170" s="13" customFormat="1">
      <c r="A170" s="13"/>
      <c r="B170" s="230"/>
      <c r="C170" s="231"/>
      <c r="D170" s="232" t="s">
        <v>175</v>
      </c>
      <c r="E170" s="233" t="s">
        <v>32</v>
      </c>
      <c r="F170" s="234" t="s">
        <v>1772</v>
      </c>
      <c r="G170" s="231"/>
      <c r="H170" s="235">
        <v>149.24000000000001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175</v>
      </c>
      <c r="AU170" s="241" t="s">
        <v>86</v>
      </c>
      <c r="AV170" s="13" t="s">
        <v>86</v>
      </c>
      <c r="AW170" s="13" t="s">
        <v>39</v>
      </c>
      <c r="AX170" s="13" t="s">
        <v>77</v>
      </c>
      <c r="AY170" s="241" t="s">
        <v>166</v>
      </c>
    </row>
    <row r="171" s="13" customFormat="1">
      <c r="A171" s="13"/>
      <c r="B171" s="230"/>
      <c r="C171" s="231"/>
      <c r="D171" s="232" t="s">
        <v>175</v>
      </c>
      <c r="E171" s="233" t="s">
        <v>32</v>
      </c>
      <c r="F171" s="234" t="s">
        <v>1773</v>
      </c>
      <c r="G171" s="231"/>
      <c r="H171" s="235">
        <v>2.73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175</v>
      </c>
      <c r="AU171" s="241" t="s">
        <v>86</v>
      </c>
      <c r="AV171" s="13" t="s">
        <v>86</v>
      </c>
      <c r="AW171" s="13" t="s">
        <v>39</v>
      </c>
      <c r="AX171" s="13" t="s">
        <v>77</v>
      </c>
      <c r="AY171" s="241" t="s">
        <v>166</v>
      </c>
    </row>
    <row r="172" s="13" customFormat="1">
      <c r="A172" s="13"/>
      <c r="B172" s="230"/>
      <c r="C172" s="231"/>
      <c r="D172" s="232" t="s">
        <v>175</v>
      </c>
      <c r="E172" s="233" t="s">
        <v>32</v>
      </c>
      <c r="F172" s="234" t="s">
        <v>1774</v>
      </c>
      <c r="G172" s="231"/>
      <c r="H172" s="235">
        <v>5.7599999999999998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175</v>
      </c>
      <c r="AU172" s="241" t="s">
        <v>86</v>
      </c>
      <c r="AV172" s="13" t="s">
        <v>86</v>
      </c>
      <c r="AW172" s="13" t="s">
        <v>39</v>
      </c>
      <c r="AX172" s="13" t="s">
        <v>77</v>
      </c>
      <c r="AY172" s="241" t="s">
        <v>166</v>
      </c>
    </row>
    <row r="173" s="14" customFormat="1">
      <c r="A173" s="14"/>
      <c r="B173" s="242"/>
      <c r="C173" s="243"/>
      <c r="D173" s="232" t="s">
        <v>175</v>
      </c>
      <c r="E173" s="244" t="s">
        <v>32</v>
      </c>
      <c r="F173" s="245" t="s">
        <v>219</v>
      </c>
      <c r="G173" s="243"/>
      <c r="H173" s="246">
        <v>448.29000000000002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175</v>
      </c>
      <c r="AU173" s="252" t="s">
        <v>86</v>
      </c>
      <c r="AV173" s="14" t="s">
        <v>173</v>
      </c>
      <c r="AW173" s="14" t="s">
        <v>39</v>
      </c>
      <c r="AX173" s="14" t="s">
        <v>84</v>
      </c>
      <c r="AY173" s="252" t="s">
        <v>166</v>
      </c>
    </row>
    <row r="174" s="2" customFormat="1">
      <c r="A174" s="41"/>
      <c r="B174" s="42"/>
      <c r="C174" s="217" t="s">
        <v>256</v>
      </c>
      <c r="D174" s="217" t="s">
        <v>168</v>
      </c>
      <c r="E174" s="218" t="s">
        <v>1775</v>
      </c>
      <c r="F174" s="219" t="s">
        <v>1776</v>
      </c>
      <c r="G174" s="220" t="s">
        <v>171</v>
      </c>
      <c r="H174" s="221">
        <v>3.8999999999999999</v>
      </c>
      <c r="I174" s="222"/>
      <c r="J174" s="223">
        <f>ROUND(I174*H174,2)</f>
        <v>0</v>
      </c>
      <c r="K174" s="219" t="s">
        <v>172</v>
      </c>
      <c r="L174" s="47"/>
      <c r="M174" s="224" t="s">
        <v>32</v>
      </c>
      <c r="N174" s="225" t="s">
        <v>48</v>
      </c>
      <c r="O174" s="87"/>
      <c r="P174" s="226">
        <f>O174*H174</f>
        <v>0</v>
      </c>
      <c r="Q174" s="226">
        <v>0</v>
      </c>
      <c r="R174" s="226">
        <f>Q174*H174</f>
        <v>0</v>
      </c>
      <c r="S174" s="226">
        <v>0.067000000000000004</v>
      </c>
      <c r="T174" s="227">
        <f>S174*H174</f>
        <v>0.26130000000000003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8" t="s">
        <v>173</v>
      </c>
      <c r="AT174" s="228" t="s">
        <v>168</v>
      </c>
      <c r="AU174" s="228" t="s">
        <v>86</v>
      </c>
      <c r="AY174" s="19" t="s">
        <v>166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9" t="s">
        <v>84</v>
      </c>
      <c r="BK174" s="229">
        <f>ROUND(I174*H174,2)</f>
        <v>0</v>
      </c>
      <c r="BL174" s="19" t="s">
        <v>173</v>
      </c>
      <c r="BM174" s="228" t="s">
        <v>1777</v>
      </c>
    </row>
    <row r="175" s="13" customFormat="1">
      <c r="A175" s="13"/>
      <c r="B175" s="230"/>
      <c r="C175" s="231"/>
      <c r="D175" s="232" t="s">
        <v>175</v>
      </c>
      <c r="E175" s="233" t="s">
        <v>32</v>
      </c>
      <c r="F175" s="234" t="s">
        <v>1778</v>
      </c>
      <c r="G175" s="231"/>
      <c r="H175" s="235">
        <v>3.8999999999999999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175</v>
      </c>
      <c r="AU175" s="241" t="s">
        <v>86</v>
      </c>
      <c r="AV175" s="13" t="s">
        <v>86</v>
      </c>
      <c r="AW175" s="13" t="s">
        <v>39</v>
      </c>
      <c r="AX175" s="13" t="s">
        <v>84</v>
      </c>
      <c r="AY175" s="241" t="s">
        <v>166</v>
      </c>
    </row>
    <row r="176" s="2" customFormat="1">
      <c r="A176" s="41"/>
      <c r="B176" s="42"/>
      <c r="C176" s="217" t="s">
        <v>261</v>
      </c>
      <c r="D176" s="217" t="s">
        <v>168</v>
      </c>
      <c r="E176" s="218" t="s">
        <v>1779</v>
      </c>
      <c r="F176" s="219" t="s">
        <v>1780</v>
      </c>
      <c r="G176" s="220" t="s">
        <v>171</v>
      </c>
      <c r="H176" s="221">
        <v>2</v>
      </c>
      <c r="I176" s="222"/>
      <c r="J176" s="223">
        <f>ROUND(I176*H176,2)</f>
        <v>0</v>
      </c>
      <c r="K176" s="219" t="s">
        <v>172</v>
      </c>
      <c r="L176" s="47"/>
      <c r="M176" s="224" t="s">
        <v>32</v>
      </c>
      <c r="N176" s="225" t="s">
        <v>48</v>
      </c>
      <c r="O176" s="87"/>
      <c r="P176" s="226">
        <f>O176*H176</f>
        <v>0</v>
      </c>
      <c r="Q176" s="226">
        <v>0</v>
      </c>
      <c r="R176" s="226">
        <f>Q176*H176</f>
        <v>0</v>
      </c>
      <c r="S176" s="226">
        <v>0.075999999999999998</v>
      </c>
      <c r="T176" s="227">
        <f>S176*H176</f>
        <v>0.152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8" t="s">
        <v>173</v>
      </c>
      <c r="AT176" s="228" t="s">
        <v>168</v>
      </c>
      <c r="AU176" s="228" t="s">
        <v>86</v>
      </c>
      <c r="AY176" s="19" t="s">
        <v>166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9" t="s">
        <v>84</v>
      </c>
      <c r="BK176" s="229">
        <f>ROUND(I176*H176,2)</f>
        <v>0</v>
      </c>
      <c r="BL176" s="19" t="s">
        <v>173</v>
      </c>
      <c r="BM176" s="228" t="s">
        <v>1781</v>
      </c>
    </row>
    <row r="177" s="13" customFormat="1">
      <c r="A177" s="13"/>
      <c r="B177" s="230"/>
      <c r="C177" s="231"/>
      <c r="D177" s="232" t="s">
        <v>175</v>
      </c>
      <c r="E177" s="233" t="s">
        <v>32</v>
      </c>
      <c r="F177" s="234" t="s">
        <v>1731</v>
      </c>
      <c r="G177" s="231"/>
      <c r="H177" s="235">
        <v>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175</v>
      </c>
      <c r="AU177" s="241" t="s">
        <v>86</v>
      </c>
      <c r="AV177" s="13" t="s">
        <v>86</v>
      </c>
      <c r="AW177" s="13" t="s">
        <v>39</v>
      </c>
      <c r="AX177" s="13" t="s">
        <v>84</v>
      </c>
      <c r="AY177" s="241" t="s">
        <v>166</v>
      </c>
    </row>
    <row r="178" s="2" customFormat="1">
      <c r="A178" s="41"/>
      <c r="B178" s="42"/>
      <c r="C178" s="217" t="s">
        <v>266</v>
      </c>
      <c r="D178" s="217" t="s">
        <v>168</v>
      </c>
      <c r="E178" s="218" t="s">
        <v>1782</v>
      </c>
      <c r="F178" s="219" t="s">
        <v>1783</v>
      </c>
      <c r="G178" s="220" t="s">
        <v>171</v>
      </c>
      <c r="H178" s="221">
        <v>5.4539999999999997</v>
      </c>
      <c r="I178" s="222"/>
      <c r="J178" s="223">
        <f>ROUND(I178*H178,2)</f>
        <v>0</v>
      </c>
      <c r="K178" s="219" t="s">
        <v>172</v>
      </c>
      <c r="L178" s="47"/>
      <c r="M178" s="224" t="s">
        <v>32</v>
      </c>
      <c r="N178" s="225" t="s">
        <v>48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0.063</v>
      </c>
      <c r="T178" s="227">
        <f>S178*H178</f>
        <v>0.34360199999999996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173</v>
      </c>
      <c r="AT178" s="228" t="s">
        <v>168</v>
      </c>
      <c r="AU178" s="228" t="s">
        <v>86</v>
      </c>
      <c r="AY178" s="19" t="s">
        <v>166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9" t="s">
        <v>84</v>
      </c>
      <c r="BK178" s="229">
        <f>ROUND(I178*H178,2)</f>
        <v>0</v>
      </c>
      <c r="BL178" s="19" t="s">
        <v>173</v>
      </c>
      <c r="BM178" s="228" t="s">
        <v>1784</v>
      </c>
    </row>
    <row r="179" s="15" customFormat="1">
      <c r="A179" s="15"/>
      <c r="B179" s="253"/>
      <c r="C179" s="254"/>
      <c r="D179" s="232" t="s">
        <v>175</v>
      </c>
      <c r="E179" s="255" t="s">
        <v>32</v>
      </c>
      <c r="F179" s="256" t="s">
        <v>1785</v>
      </c>
      <c r="G179" s="254"/>
      <c r="H179" s="255" t="s">
        <v>32</v>
      </c>
      <c r="I179" s="257"/>
      <c r="J179" s="254"/>
      <c r="K179" s="254"/>
      <c r="L179" s="258"/>
      <c r="M179" s="259"/>
      <c r="N179" s="260"/>
      <c r="O179" s="260"/>
      <c r="P179" s="260"/>
      <c r="Q179" s="260"/>
      <c r="R179" s="260"/>
      <c r="S179" s="260"/>
      <c r="T179" s="26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2" t="s">
        <v>175</v>
      </c>
      <c r="AU179" s="262" t="s">
        <v>86</v>
      </c>
      <c r="AV179" s="15" t="s">
        <v>84</v>
      </c>
      <c r="AW179" s="15" t="s">
        <v>39</v>
      </c>
      <c r="AX179" s="15" t="s">
        <v>77</v>
      </c>
      <c r="AY179" s="262" t="s">
        <v>166</v>
      </c>
    </row>
    <row r="180" s="13" customFormat="1">
      <c r="A180" s="13"/>
      <c r="B180" s="230"/>
      <c r="C180" s="231"/>
      <c r="D180" s="232" t="s">
        <v>175</v>
      </c>
      <c r="E180" s="233" t="s">
        <v>32</v>
      </c>
      <c r="F180" s="234" t="s">
        <v>1786</v>
      </c>
      <c r="G180" s="231"/>
      <c r="H180" s="235">
        <v>2.9249999999999998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175</v>
      </c>
      <c r="AU180" s="241" t="s">
        <v>86</v>
      </c>
      <c r="AV180" s="13" t="s">
        <v>86</v>
      </c>
      <c r="AW180" s="13" t="s">
        <v>39</v>
      </c>
      <c r="AX180" s="13" t="s">
        <v>77</v>
      </c>
      <c r="AY180" s="241" t="s">
        <v>166</v>
      </c>
    </row>
    <row r="181" s="13" customFormat="1">
      <c r="A181" s="13"/>
      <c r="B181" s="230"/>
      <c r="C181" s="231"/>
      <c r="D181" s="232" t="s">
        <v>175</v>
      </c>
      <c r="E181" s="233" t="s">
        <v>32</v>
      </c>
      <c r="F181" s="234" t="s">
        <v>1787</v>
      </c>
      <c r="G181" s="231"/>
      <c r="H181" s="235">
        <v>2.5289999999999999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175</v>
      </c>
      <c r="AU181" s="241" t="s">
        <v>86</v>
      </c>
      <c r="AV181" s="13" t="s">
        <v>86</v>
      </c>
      <c r="AW181" s="13" t="s">
        <v>39</v>
      </c>
      <c r="AX181" s="13" t="s">
        <v>77</v>
      </c>
      <c r="AY181" s="241" t="s">
        <v>166</v>
      </c>
    </row>
    <row r="182" s="14" customFormat="1">
      <c r="A182" s="14"/>
      <c r="B182" s="242"/>
      <c r="C182" s="243"/>
      <c r="D182" s="232" t="s">
        <v>175</v>
      </c>
      <c r="E182" s="244" t="s">
        <v>32</v>
      </c>
      <c r="F182" s="245" t="s">
        <v>219</v>
      </c>
      <c r="G182" s="243"/>
      <c r="H182" s="246">
        <v>5.4539999999999997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175</v>
      </c>
      <c r="AU182" s="252" t="s">
        <v>86</v>
      </c>
      <c r="AV182" s="14" t="s">
        <v>173</v>
      </c>
      <c r="AW182" s="14" t="s">
        <v>39</v>
      </c>
      <c r="AX182" s="14" t="s">
        <v>84</v>
      </c>
      <c r="AY182" s="252" t="s">
        <v>166</v>
      </c>
    </row>
    <row r="183" s="2" customFormat="1" ht="21.75" customHeight="1">
      <c r="A183" s="41"/>
      <c r="B183" s="42"/>
      <c r="C183" s="217" t="s">
        <v>7</v>
      </c>
      <c r="D183" s="217" t="s">
        <v>168</v>
      </c>
      <c r="E183" s="218" t="s">
        <v>1788</v>
      </c>
      <c r="F183" s="219" t="s">
        <v>1789</v>
      </c>
      <c r="G183" s="220" t="s">
        <v>171</v>
      </c>
      <c r="H183" s="221">
        <v>294.06</v>
      </c>
      <c r="I183" s="222"/>
      <c r="J183" s="223">
        <f>ROUND(I183*H183,2)</f>
        <v>0</v>
      </c>
      <c r="K183" s="219" t="s">
        <v>172</v>
      </c>
      <c r="L183" s="47"/>
      <c r="M183" s="224" t="s">
        <v>32</v>
      </c>
      <c r="N183" s="225" t="s">
        <v>48</v>
      </c>
      <c r="O183" s="87"/>
      <c r="P183" s="226">
        <f>O183*H183</f>
        <v>0</v>
      </c>
      <c r="Q183" s="226">
        <v>0</v>
      </c>
      <c r="R183" s="226">
        <f>Q183*H183</f>
        <v>0</v>
      </c>
      <c r="S183" s="226">
        <v>0.050999999999999997</v>
      </c>
      <c r="T183" s="227">
        <f>S183*H183</f>
        <v>14.997059999999999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8" t="s">
        <v>173</v>
      </c>
      <c r="AT183" s="228" t="s">
        <v>168</v>
      </c>
      <c r="AU183" s="228" t="s">
        <v>86</v>
      </c>
      <c r="AY183" s="19" t="s">
        <v>166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9" t="s">
        <v>84</v>
      </c>
      <c r="BK183" s="229">
        <f>ROUND(I183*H183,2)</f>
        <v>0</v>
      </c>
      <c r="BL183" s="19" t="s">
        <v>173</v>
      </c>
      <c r="BM183" s="228" t="s">
        <v>1790</v>
      </c>
    </row>
    <row r="184" s="13" customFormat="1">
      <c r="A184" s="13"/>
      <c r="B184" s="230"/>
      <c r="C184" s="231"/>
      <c r="D184" s="232" t="s">
        <v>175</v>
      </c>
      <c r="E184" s="233" t="s">
        <v>32</v>
      </c>
      <c r="F184" s="234" t="s">
        <v>1791</v>
      </c>
      <c r="G184" s="231"/>
      <c r="H184" s="235">
        <v>294.06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175</v>
      </c>
      <c r="AU184" s="241" t="s">
        <v>86</v>
      </c>
      <c r="AV184" s="13" t="s">
        <v>86</v>
      </c>
      <c r="AW184" s="13" t="s">
        <v>39</v>
      </c>
      <c r="AX184" s="13" t="s">
        <v>84</v>
      </c>
      <c r="AY184" s="241" t="s">
        <v>166</v>
      </c>
    </row>
    <row r="185" s="2" customFormat="1">
      <c r="A185" s="41"/>
      <c r="B185" s="42"/>
      <c r="C185" s="217" t="s">
        <v>277</v>
      </c>
      <c r="D185" s="217" t="s">
        <v>168</v>
      </c>
      <c r="E185" s="218" t="s">
        <v>1792</v>
      </c>
      <c r="F185" s="219" t="s">
        <v>1793</v>
      </c>
      <c r="G185" s="220" t="s">
        <v>182</v>
      </c>
      <c r="H185" s="221">
        <v>2.3999999999999999</v>
      </c>
      <c r="I185" s="222"/>
      <c r="J185" s="223">
        <f>ROUND(I185*H185,2)</f>
        <v>0</v>
      </c>
      <c r="K185" s="219" t="s">
        <v>172</v>
      </c>
      <c r="L185" s="47"/>
      <c r="M185" s="224" t="s">
        <v>32</v>
      </c>
      <c r="N185" s="225" t="s">
        <v>48</v>
      </c>
      <c r="O185" s="87"/>
      <c r="P185" s="226">
        <f>O185*H185</f>
        <v>0</v>
      </c>
      <c r="Q185" s="226">
        <v>0.00020000000000000001</v>
      </c>
      <c r="R185" s="226">
        <f>Q185*H185</f>
        <v>0.00048000000000000001</v>
      </c>
      <c r="S185" s="226">
        <v>0</v>
      </c>
      <c r="T185" s="22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8" t="s">
        <v>173</v>
      </c>
      <c r="AT185" s="228" t="s">
        <v>168</v>
      </c>
      <c r="AU185" s="228" t="s">
        <v>86</v>
      </c>
      <c r="AY185" s="19" t="s">
        <v>166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9" t="s">
        <v>84</v>
      </c>
      <c r="BK185" s="229">
        <f>ROUND(I185*H185,2)</f>
        <v>0</v>
      </c>
      <c r="BL185" s="19" t="s">
        <v>173</v>
      </c>
      <c r="BM185" s="228" t="s">
        <v>1794</v>
      </c>
    </row>
    <row r="186" s="13" customFormat="1">
      <c r="A186" s="13"/>
      <c r="B186" s="230"/>
      <c r="C186" s="231"/>
      <c r="D186" s="232" t="s">
        <v>175</v>
      </c>
      <c r="E186" s="233" t="s">
        <v>32</v>
      </c>
      <c r="F186" s="234" t="s">
        <v>1795</v>
      </c>
      <c r="G186" s="231"/>
      <c r="H186" s="235">
        <v>2.3999999999999999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175</v>
      </c>
      <c r="AU186" s="241" t="s">
        <v>86</v>
      </c>
      <c r="AV186" s="13" t="s">
        <v>86</v>
      </c>
      <c r="AW186" s="13" t="s">
        <v>39</v>
      </c>
      <c r="AX186" s="13" t="s">
        <v>84</v>
      </c>
      <c r="AY186" s="241" t="s">
        <v>166</v>
      </c>
    </row>
    <row r="187" s="12" customFormat="1" ht="22.8" customHeight="1">
      <c r="A187" s="12"/>
      <c r="B187" s="201"/>
      <c r="C187" s="202"/>
      <c r="D187" s="203" t="s">
        <v>76</v>
      </c>
      <c r="E187" s="215" t="s">
        <v>931</v>
      </c>
      <c r="F187" s="215" t="s">
        <v>932</v>
      </c>
      <c r="G187" s="202"/>
      <c r="H187" s="202"/>
      <c r="I187" s="205"/>
      <c r="J187" s="216">
        <f>BK187</f>
        <v>0</v>
      </c>
      <c r="K187" s="202"/>
      <c r="L187" s="207"/>
      <c r="M187" s="208"/>
      <c r="N187" s="209"/>
      <c r="O187" s="209"/>
      <c r="P187" s="210">
        <f>SUM(P188:P193)</f>
        <v>0</v>
      </c>
      <c r="Q187" s="209"/>
      <c r="R187" s="210">
        <f>SUM(R188:R193)</f>
        <v>0</v>
      </c>
      <c r="S187" s="209"/>
      <c r="T187" s="211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2" t="s">
        <v>84</v>
      </c>
      <c r="AT187" s="213" t="s">
        <v>76</v>
      </c>
      <c r="AU187" s="213" t="s">
        <v>84</v>
      </c>
      <c r="AY187" s="212" t="s">
        <v>166</v>
      </c>
      <c r="BK187" s="214">
        <f>SUM(BK188:BK193)</f>
        <v>0</v>
      </c>
    </row>
    <row r="188" s="2" customFormat="1">
      <c r="A188" s="41"/>
      <c r="B188" s="42"/>
      <c r="C188" s="217" t="s">
        <v>283</v>
      </c>
      <c r="D188" s="217" t="s">
        <v>168</v>
      </c>
      <c r="E188" s="218" t="s">
        <v>934</v>
      </c>
      <c r="F188" s="219" t="s">
        <v>935</v>
      </c>
      <c r="G188" s="220" t="s">
        <v>274</v>
      </c>
      <c r="H188" s="221">
        <v>57.511000000000003</v>
      </c>
      <c r="I188" s="222"/>
      <c r="J188" s="223">
        <f>ROUND(I188*H188,2)</f>
        <v>0</v>
      </c>
      <c r="K188" s="219" t="s">
        <v>172</v>
      </c>
      <c r="L188" s="47"/>
      <c r="M188" s="224" t="s">
        <v>32</v>
      </c>
      <c r="N188" s="225" t="s">
        <v>48</v>
      </c>
      <c r="O188" s="87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8" t="s">
        <v>173</v>
      </c>
      <c r="AT188" s="228" t="s">
        <v>168</v>
      </c>
      <c r="AU188" s="228" t="s">
        <v>86</v>
      </c>
      <c r="AY188" s="19" t="s">
        <v>166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9" t="s">
        <v>84</v>
      </c>
      <c r="BK188" s="229">
        <f>ROUND(I188*H188,2)</f>
        <v>0</v>
      </c>
      <c r="BL188" s="19" t="s">
        <v>173</v>
      </c>
      <c r="BM188" s="228" t="s">
        <v>1796</v>
      </c>
    </row>
    <row r="189" s="2" customFormat="1" ht="21.75" customHeight="1">
      <c r="A189" s="41"/>
      <c r="B189" s="42"/>
      <c r="C189" s="217" t="s">
        <v>289</v>
      </c>
      <c r="D189" s="217" t="s">
        <v>168</v>
      </c>
      <c r="E189" s="218" t="s">
        <v>946</v>
      </c>
      <c r="F189" s="219" t="s">
        <v>947</v>
      </c>
      <c r="G189" s="220" t="s">
        <v>274</v>
      </c>
      <c r="H189" s="221">
        <v>57.511000000000003</v>
      </c>
      <c r="I189" s="222"/>
      <c r="J189" s="223">
        <f>ROUND(I189*H189,2)</f>
        <v>0</v>
      </c>
      <c r="K189" s="219" t="s">
        <v>172</v>
      </c>
      <c r="L189" s="47"/>
      <c r="M189" s="224" t="s">
        <v>32</v>
      </c>
      <c r="N189" s="225" t="s">
        <v>48</v>
      </c>
      <c r="O189" s="87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8" t="s">
        <v>173</v>
      </c>
      <c r="AT189" s="228" t="s">
        <v>168</v>
      </c>
      <c r="AU189" s="228" t="s">
        <v>86</v>
      </c>
      <c r="AY189" s="19" t="s">
        <v>166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9" t="s">
        <v>84</v>
      </c>
      <c r="BK189" s="229">
        <f>ROUND(I189*H189,2)</f>
        <v>0</v>
      </c>
      <c r="BL189" s="19" t="s">
        <v>173</v>
      </c>
      <c r="BM189" s="228" t="s">
        <v>1797</v>
      </c>
    </row>
    <row r="190" s="2" customFormat="1">
      <c r="A190" s="41"/>
      <c r="B190" s="42"/>
      <c r="C190" s="217" t="s">
        <v>295</v>
      </c>
      <c r="D190" s="217" t="s">
        <v>168</v>
      </c>
      <c r="E190" s="218" t="s">
        <v>950</v>
      </c>
      <c r="F190" s="219" t="s">
        <v>951</v>
      </c>
      <c r="G190" s="220" t="s">
        <v>274</v>
      </c>
      <c r="H190" s="221">
        <v>1725.3299999999999</v>
      </c>
      <c r="I190" s="222"/>
      <c r="J190" s="223">
        <f>ROUND(I190*H190,2)</f>
        <v>0</v>
      </c>
      <c r="K190" s="219" t="s">
        <v>172</v>
      </c>
      <c r="L190" s="47"/>
      <c r="M190" s="224" t="s">
        <v>32</v>
      </c>
      <c r="N190" s="225" t="s">
        <v>48</v>
      </c>
      <c r="O190" s="87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8" t="s">
        <v>173</v>
      </c>
      <c r="AT190" s="228" t="s">
        <v>168</v>
      </c>
      <c r="AU190" s="228" t="s">
        <v>86</v>
      </c>
      <c r="AY190" s="19" t="s">
        <v>166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9" t="s">
        <v>84</v>
      </c>
      <c r="BK190" s="229">
        <f>ROUND(I190*H190,2)</f>
        <v>0</v>
      </c>
      <c r="BL190" s="19" t="s">
        <v>173</v>
      </c>
      <c r="BM190" s="228" t="s">
        <v>1798</v>
      </c>
    </row>
    <row r="191" s="13" customFormat="1">
      <c r="A191" s="13"/>
      <c r="B191" s="230"/>
      <c r="C191" s="231"/>
      <c r="D191" s="232" t="s">
        <v>175</v>
      </c>
      <c r="E191" s="231"/>
      <c r="F191" s="234" t="s">
        <v>1799</v>
      </c>
      <c r="G191" s="231"/>
      <c r="H191" s="235">
        <v>1725.3299999999999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175</v>
      </c>
      <c r="AU191" s="241" t="s">
        <v>86</v>
      </c>
      <c r="AV191" s="13" t="s">
        <v>86</v>
      </c>
      <c r="AW191" s="13" t="s">
        <v>4</v>
      </c>
      <c r="AX191" s="13" t="s">
        <v>84</v>
      </c>
      <c r="AY191" s="241" t="s">
        <v>166</v>
      </c>
    </row>
    <row r="192" s="2" customFormat="1">
      <c r="A192" s="41"/>
      <c r="B192" s="42"/>
      <c r="C192" s="217" t="s">
        <v>299</v>
      </c>
      <c r="D192" s="217" t="s">
        <v>168</v>
      </c>
      <c r="E192" s="218" t="s">
        <v>959</v>
      </c>
      <c r="F192" s="219" t="s">
        <v>960</v>
      </c>
      <c r="G192" s="220" t="s">
        <v>274</v>
      </c>
      <c r="H192" s="221">
        <v>54.076999999999998</v>
      </c>
      <c r="I192" s="222"/>
      <c r="J192" s="223">
        <f>ROUND(I192*H192,2)</f>
        <v>0</v>
      </c>
      <c r="K192" s="219" t="s">
        <v>172</v>
      </c>
      <c r="L192" s="47"/>
      <c r="M192" s="224" t="s">
        <v>32</v>
      </c>
      <c r="N192" s="225" t="s">
        <v>48</v>
      </c>
      <c r="O192" s="87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8" t="s">
        <v>173</v>
      </c>
      <c r="AT192" s="228" t="s">
        <v>168</v>
      </c>
      <c r="AU192" s="228" t="s">
        <v>86</v>
      </c>
      <c r="AY192" s="19" t="s">
        <v>166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9" t="s">
        <v>84</v>
      </c>
      <c r="BK192" s="229">
        <f>ROUND(I192*H192,2)</f>
        <v>0</v>
      </c>
      <c r="BL192" s="19" t="s">
        <v>173</v>
      </c>
      <c r="BM192" s="228" t="s">
        <v>1800</v>
      </c>
    </row>
    <row r="193" s="13" customFormat="1">
      <c r="A193" s="13"/>
      <c r="B193" s="230"/>
      <c r="C193" s="231"/>
      <c r="D193" s="232" t="s">
        <v>175</v>
      </c>
      <c r="E193" s="233" t="s">
        <v>32</v>
      </c>
      <c r="F193" s="234" t="s">
        <v>1801</v>
      </c>
      <c r="G193" s="231"/>
      <c r="H193" s="235">
        <v>54.076999999999998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175</v>
      </c>
      <c r="AU193" s="241" t="s">
        <v>86</v>
      </c>
      <c r="AV193" s="13" t="s">
        <v>86</v>
      </c>
      <c r="AW193" s="13" t="s">
        <v>39</v>
      </c>
      <c r="AX193" s="13" t="s">
        <v>84</v>
      </c>
      <c r="AY193" s="241" t="s">
        <v>166</v>
      </c>
    </row>
    <row r="194" s="12" customFormat="1" ht="22.8" customHeight="1">
      <c r="A194" s="12"/>
      <c r="B194" s="201"/>
      <c r="C194" s="202"/>
      <c r="D194" s="203" t="s">
        <v>76</v>
      </c>
      <c r="E194" s="215" t="s">
        <v>962</v>
      </c>
      <c r="F194" s="215" t="s">
        <v>963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P195</f>
        <v>0</v>
      </c>
      <c r="Q194" s="209"/>
      <c r="R194" s="210">
        <f>R195</f>
        <v>0</v>
      </c>
      <c r="S194" s="209"/>
      <c r="T194" s="211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84</v>
      </c>
      <c r="AT194" s="213" t="s">
        <v>76</v>
      </c>
      <c r="AU194" s="213" t="s">
        <v>84</v>
      </c>
      <c r="AY194" s="212" t="s">
        <v>166</v>
      </c>
      <c r="BK194" s="214">
        <f>BK195</f>
        <v>0</v>
      </c>
    </row>
    <row r="195" s="2" customFormat="1" ht="33" customHeight="1">
      <c r="A195" s="41"/>
      <c r="B195" s="42"/>
      <c r="C195" s="217" t="s">
        <v>303</v>
      </c>
      <c r="D195" s="217" t="s">
        <v>168</v>
      </c>
      <c r="E195" s="218" t="s">
        <v>965</v>
      </c>
      <c r="F195" s="219" t="s">
        <v>966</v>
      </c>
      <c r="G195" s="220" t="s">
        <v>274</v>
      </c>
      <c r="H195" s="221">
        <v>10.666</v>
      </c>
      <c r="I195" s="222"/>
      <c r="J195" s="223">
        <f>ROUND(I195*H195,2)</f>
        <v>0</v>
      </c>
      <c r="K195" s="219" t="s">
        <v>172</v>
      </c>
      <c r="L195" s="47"/>
      <c r="M195" s="224" t="s">
        <v>32</v>
      </c>
      <c r="N195" s="225" t="s">
        <v>48</v>
      </c>
      <c r="O195" s="87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8" t="s">
        <v>173</v>
      </c>
      <c r="AT195" s="228" t="s">
        <v>168</v>
      </c>
      <c r="AU195" s="228" t="s">
        <v>86</v>
      </c>
      <c r="AY195" s="19" t="s">
        <v>166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9" t="s">
        <v>84</v>
      </c>
      <c r="BK195" s="229">
        <f>ROUND(I195*H195,2)</f>
        <v>0</v>
      </c>
      <c r="BL195" s="19" t="s">
        <v>173</v>
      </c>
      <c r="BM195" s="228" t="s">
        <v>1802</v>
      </c>
    </row>
    <row r="196" s="12" customFormat="1" ht="25.92" customHeight="1">
      <c r="A196" s="12"/>
      <c r="B196" s="201"/>
      <c r="C196" s="202"/>
      <c r="D196" s="203" t="s">
        <v>76</v>
      </c>
      <c r="E196" s="204" t="s">
        <v>968</v>
      </c>
      <c r="F196" s="204" t="s">
        <v>969</v>
      </c>
      <c r="G196" s="202"/>
      <c r="H196" s="202"/>
      <c r="I196" s="205"/>
      <c r="J196" s="206">
        <f>BK196</f>
        <v>0</v>
      </c>
      <c r="K196" s="202"/>
      <c r="L196" s="207"/>
      <c r="M196" s="208"/>
      <c r="N196" s="209"/>
      <c r="O196" s="209"/>
      <c r="P196" s="210">
        <f>P197+P298+P327</f>
        <v>0</v>
      </c>
      <c r="Q196" s="209"/>
      <c r="R196" s="210">
        <f>R197+R298+R327</f>
        <v>33.821040920000002</v>
      </c>
      <c r="S196" s="209"/>
      <c r="T196" s="211">
        <f>T197+T298+T327</f>
        <v>4.327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86</v>
      </c>
      <c r="AT196" s="213" t="s">
        <v>76</v>
      </c>
      <c r="AU196" s="213" t="s">
        <v>77</v>
      </c>
      <c r="AY196" s="212" t="s">
        <v>166</v>
      </c>
      <c r="BK196" s="214">
        <f>BK197+BK298+BK327</f>
        <v>0</v>
      </c>
    </row>
    <row r="197" s="12" customFormat="1" ht="22.8" customHeight="1">
      <c r="A197" s="12"/>
      <c r="B197" s="201"/>
      <c r="C197" s="202"/>
      <c r="D197" s="203" t="s">
        <v>76</v>
      </c>
      <c r="E197" s="215" t="s">
        <v>1803</v>
      </c>
      <c r="F197" s="215" t="s">
        <v>1804</v>
      </c>
      <c r="G197" s="202"/>
      <c r="H197" s="202"/>
      <c r="I197" s="205"/>
      <c r="J197" s="216">
        <f>BK197</f>
        <v>0</v>
      </c>
      <c r="K197" s="202"/>
      <c r="L197" s="207"/>
      <c r="M197" s="208"/>
      <c r="N197" s="209"/>
      <c r="O197" s="209"/>
      <c r="P197" s="210">
        <f>SUM(P198:P297)</f>
        <v>0</v>
      </c>
      <c r="Q197" s="209"/>
      <c r="R197" s="210">
        <f>SUM(R198:R297)</f>
        <v>31.584379420000005</v>
      </c>
      <c r="S197" s="209"/>
      <c r="T197" s="211">
        <f>SUM(T198:T297)</f>
        <v>3.3069999999999999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86</v>
      </c>
      <c r="AT197" s="213" t="s">
        <v>76</v>
      </c>
      <c r="AU197" s="213" t="s">
        <v>84</v>
      </c>
      <c r="AY197" s="212" t="s">
        <v>166</v>
      </c>
      <c r="BK197" s="214">
        <f>SUM(BK198:BK297)</f>
        <v>0</v>
      </c>
    </row>
    <row r="198" s="2" customFormat="1" ht="16.5" customHeight="1">
      <c r="A198" s="41"/>
      <c r="B198" s="42"/>
      <c r="C198" s="217" t="s">
        <v>311</v>
      </c>
      <c r="D198" s="217" t="s">
        <v>168</v>
      </c>
      <c r="E198" s="218" t="s">
        <v>1805</v>
      </c>
      <c r="F198" s="219" t="s">
        <v>1806</v>
      </c>
      <c r="G198" s="220" t="s">
        <v>205</v>
      </c>
      <c r="H198" s="221">
        <v>43</v>
      </c>
      <c r="I198" s="222"/>
      <c r="J198" s="223">
        <f>ROUND(I198*H198,2)</f>
        <v>0</v>
      </c>
      <c r="K198" s="219" t="s">
        <v>172</v>
      </c>
      <c r="L198" s="47"/>
      <c r="M198" s="224" t="s">
        <v>32</v>
      </c>
      <c r="N198" s="225" t="s">
        <v>48</v>
      </c>
      <c r="O198" s="87"/>
      <c r="P198" s="226">
        <f>O198*H198</f>
        <v>0</v>
      </c>
      <c r="Q198" s="226">
        <v>0</v>
      </c>
      <c r="R198" s="226">
        <f>Q198*H198</f>
        <v>0</v>
      </c>
      <c r="S198" s="226">
        <v>0.0040000000000000001</v>
      </c>
      <c r="T198" s="227">
        <f>S198*H198</f>
        <v>0.17200000000000001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8" t="s">
        <v>245</v>
      </c>
      <c r="AT198" s="228" t="s">
        <v>168</v>
      </c>
      <c r="AU198" s="228" t="s">
        <v>86</v>
      </c>
      <c r="AY198" s="19" t="s">
        <v>166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9" t="s">
        <v>84</v>
      </c>
      <c r="BK198" s="229">
        <f>ROUND(I198*H198,2)</f>
        <v>0</v>
      </c>
      <c r="BL198" s="19" t="s">
        <v>245</v>
      </c>
      <c r="BM198" s="228" t="s">
        <v>1807</v>
      </c>
    </row>
    <row r="199" s="13" customFormat="1">
      <c r="A199" s="13"/>
      <c r="B199" s="230"/>
      <c r="C199" s="231"/>
      <c r="D199" s="232" t="s">
        <v>175</v>
      </c>
      <c r="E199" s="233" t="s">
        <v>32</v>
      </c>
      <c r="F199" s="234" t="s">
        <v>1808</v>
      </c>
      <c r="G199" s="231"/>
      <c r="H199" s="235">
        <v>41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175</v>
      </c>
      <c r="AU199" s="241" t="s">
        <v>86</v>
      </c>
      <c r="AV199" s="13" t="s">
        <v>86</v>
      </c>
      <c r="AW199" s="13" t="s">
        <v>39</v>
      </c>
      <c r="AX199" s="13" t="s">
        <v>77</v>
      </c>
      <c r="AY199" s="241" t="s">
        <v>166</v>
      </c>
    </row>
    <row r="200" s="13" customFormat="1">
      <c r="A200" s="13"/>
      <c r="B200" s="230"/>
      <c r="C200" s="231"/>
      <c r="D200" s="232" t="s">
        <v>175</v>
      </c>
      <c r="E200" s="233" t="s">
        <v>32</v>
      </c>
      <c r="F200" s="234" t="s">
        <v>1809</v>
      </c>
      <c r="G200" s="231"/>
      <c r="H200" s="235">
        <v>2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175</v>
      </c>
      <c r="AU200" s="241" t="s">
        <v>86</v>
      </c>
      <c r="AV200" s="13" t="s">
        <v>86</v>
      </c>
      <c r="AW200" s="13" t="s">
        <v>39</v>
      </c>
      <c r="AX200" s="13" t="s">
        <v>77</v>
      </c>
      <c r="AY200" s="241" t="s">
        <v>166</v>
      </c>
    </row>
    <row r="201" s="14" customFormat="1">
      <c r="A201" s="14"/>
      <c r="B201" s="242"/>
      <c r="C201" s="243"/>
      <c r="D201" s="232" t="s">
        <v>175</v>
      </c>
      <c r="E201" s="244" t="s">
        <v>32</v>
      </c>
      <c r="F201" s="245" t="s">
        <v>219</v>
      </c>
      <c r="G201" s="243"/>
      <c r="H201" s="246">
        <v>43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175</v>
      </c>
      <c r="AU201" s="252" t="s">
        <v>86</v>
      </c>
      <c r="AV201" s="14" t="s">
        <v>173</v>
      </c>
      <c r="AW201" s="14" t="s">
        <v>39</v>
      </c>
      <c r="AX201" s="14" t="s">
        <v>84</v>
      </c>
      <c r="AY201" s="252" t="s">
        <v>166</v>
      </c>
    </row>
    <row r="202" s="2" customFormat="1" ht="16.5" customHeight="1">
      <c r="A202" s="41"/>
      <c r="B202" s="42"/>
      <c r="C202" s="217" t="s">
        <v>316</v>
      </c>
      <c r="D202" s="217" t="s">
        <v>168</v>
      </c>
      <c r="E202" s="218" t="s">
        <v>1810</v>
      </c>
      <c r="F202" s="219" t="s">
        <v>1811</v>
      </c>
      <c r="G202" s="220" t="s">
        <v>205</v>
      </c>
      <c r="H202" s="221">
        <v>246.30000000000001</v>
      </c>
      <c r="I202" s="222"/>
      <c r="J202" s="223">
        <f>ROUND(I202*H202,2)</f>
        <v>0</v>
      </c>
      <c r="K202" s="219" t="s">
        <v>172</v>
      </c>
      <c r="L202" s="47"/>
      <c r="M202" s="224" t="s">
        <v>32</v>
      </c>
      <c r="N202" s="225" t="s">
        <v>48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0.0060000000000000001</v>
      </c>
      <c r="T202" s="227">
        <f>S202*H202</f>
        <v>1.4778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245</v>
      </c>
      <c r="AT202" s="228" t="s">
        <v>168</v>
      </c>
      <c r="AU202" s="228" t="s">
        <v>86</v>
      </c>
      <c r="AY202" s="19" t="s">
        <v>166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9" t="s">
        <v>84</v>
      </c>
      <c r="BK202" s="229">
        <f>ROUND(I202*H202,2)</f>
        <v>0</v>
      </c>
      <c r="BL202" s="19" t="s">
        <v>245</v>
      </c>
      <c r="BM202" s="228" t="s">
        <v>1812</v>
      </c>
    </row>
    <row r="203" s="13" customFormat="1">
      <c r="A203" s="13"/>
      <c r="B203" s="230"/>
      <c r="C203" s="231"/>
      <c r="D203" s="232" t="s">
        <v>175</v>
      </c>
      <c r="E203" s="233" t="s">
        <v>32</v>
      </c>
      <c r="F203" s="234" t="s">
        <v>1813</v>
      </c>
      <c r="G203" s="231"/>
      <c r="H203" s="235">
        <v>180.69999999999999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175</v>
      </c>
      <c r="AU203" s="241" t="s">
        <v>86</v>
      </c>
      <c r="AV203" s="13" t="s">
        <v>86</v>
      </c>
      <c r="AW203" s="13" t="s">
        <v>39</v>
      </c>
      <c r="AX203" s="13" t="s">
        <v>77</v>
      </c>
      <c r="AY203" s="241" t="s">
        <v>166</v>
      </c>
    </row>
    <row r="204" s="13" customFormat="1">
      <c r="A204" s="13"/>
      <c r="B204" s="230"/>
      <c r="C204" s="231"/>
      <c r="D204" s="232" t="s">
        <v>175</v>
      </c>
      <c r="E204" s="233" t="s">
        <v>32</v>
      </c>
      <c r="F204" s="234" t="s">
        <v>1814</v>
      </c>
      <c r="G204" s="231"/>
      <c r="H204" s="235">
        <v>59.799999999999997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175</v>
      </c>
      <c r="AU204" s="241" t="s">
        <v>86</v>
      </c>
      <c r="AV204" s="13" t="s">
        <v>86</v>
      </c>
      <c r="AW204" s="13" t="s">
        <v>39</v>
      </c>
      <c r="AX204" s="13" t="s">
        <v>77</v>
      </c>
      <c r="AY204" s="241" t="s">
        <v>166</v>
      </c>
    </row>
    <row r="205" s="13" customFormat="1">
      <c r="A205" s="13"/>
      <c r="B205" s="230"/>
      <c r="C205" s="231"/>
      <c r="D205" s="232" t="s">
        <v>175</v>
      </c>
      <c r="E205" s="233" t="s">
        <v>32</v>
      </c>
      <c r="F205" s="234" t="s">
        <v>1815</v>
      </c>
      <c r="G205" s="231"/>
      <c r="H205" s="235">
        <v>1.3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175</v>
      </c>
      <c r="AU205" s="241" t="s">
        <v>86</v>
      </c>
      <c r="AV205" s="13" t="s">
        <v>86</v>
      </c>
      <c r="AW205" s="13" t="s">
        <v>39</v>
      </c>
      <c r="AX205" s="13" t="s">
        <v>77</v>
      </c>
      <c r="AY205" s="241" t="s">
        <v>166</v>
      </c>
    </row>
    <row r="206" s="13" customFormat="1">
      <c r="A206" s="13"/>
      <c r="B206" s="230"/>
      <c r="C206" s="231"/>
      <c r="D206" s="232" t="s">
        <v>175</v>
      </c>
      <c r="E206" s="233" t="s">
        <v>32</v>
      </c>
      <c r="F206" s="234" t="s">
        <v>1815</v>
      </c>
      <c r="G206" s="231"/>
      <c r="H206" s="235">
        <v>1.3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175</v>
      </c>
      <c r="AU206" s="241" t="s">
        <v>86</v>
      </c>
      <c r="AV206" s="13" t="s">
        <v>86</v>
      </c>
      <c r="AW206" s="13" t="s">
        <v>39</v>
      </c>
      <c r="AX206" s="13" t="s">
        <v>77</v>
      </c>
      <c r="AY206" s="241" t="s">
        <v>166</v>
      </c>
    </row>
    <row r="207" s="13" customFormat="1">
      <c r="A207" s="13"/>
      <c r="B207" s="230"/>
      <c r="C207" s="231"/>
      <c r="D207" s="232" t="s">
        <v>175</v>
      </c>
      <c r="E207" s="233" t="s">
        <v>32</v>
      </c>
      <c r="F207" s="234" t="s">
        <v>1816</v>
      </c>
      <c r="G207" s="231"/>
      <c r="H207" s="235">
        <v>3.2000000000000002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175</v>
      </c>
      <c r="AU207" s="241" t="s">
        <v>86</v>
      </c>
      <c r="AV207" s="13" t="s">
        <v>86</v>
      </c>
      <c r="AW207" s="13" t="s">
        <v>39</v>
      </c>
      <c r="AX207" s="13" t="s">
        <v>77</v>
      </c>
      <c r="AY207" s="241" t="s">
        <v>166</v>
      </c>
    </row>
    <row r="208" s="14" customFormat="1">
      <c r="A208" s="14"/>
      <c r="B208" s="242"/>
      <c r="C208" s="243"/>
      <c r="D208" s="232" t="s">
        <v>175</v>
      </c>
      <c r="E208" s="244" t="s">
        <v>32</v>
      </c>
      <c r="F208" s="245" t="s">
        <v>219</v>
      </c>
      <c r="G208" s="243"/>
      <c r="H208" s="246">
        <v>246.30000000000001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175</v>
      </c>
      <c r="AU208" s="252" t="s">
        <v>86</v>
      </c>
      <c r="AV208" s="14" t="s">
        <v>173</v>
      </c>
      <c r="AW208" s="14" t="s">
        <v>39</v>
      </c>
      <c r="AX208" s="14" t="s">
        <v>84</v>
      </c>
      <c r="AY208" s="252" t="s">
        <v>166</v>
      </c>
    </row>
    <row r="209" s="2" customFormat="1" ht="21.75" customHeight="1">
      <c r="A209" s="41"/>
      <c r="B209" s="42"/>
      <c r="C209" s="217" t="s">
        <v>320</v>
      </c>
      <c r="D209" s="217" t="s">
        <v>168</v>
      </c>
      <c r="E209" s="218" t="s">
        <v>1817</v>
      </c>
      <c r="F209" s="219" t="s">
        <v>1818</v>
      </c>
      <c r="G209" s="220" t="s">
        <v>171</v>
      </c>
      <c r="H209" s="221">
        <v>12.060000000000001</v>
      </c>
      <c r="I209" s="222"/>
      <c r="J209" s="223">
        <f>ROUND(I209*H209,2)</f>
        <v>0</v>
      </c>
      <c r="K209" s="219" t="s">
        <v>172</v>
      </c>
      <c r="L209" s="47"/>
      <c r="M209" s="224" t="s">
        <v>32</v>
      </c>
      <c r="N209" s="225" t="s">
        <v>48</v>
      </c>
      <c r="O209" s="87"/>
      <c r="P209" s="226">
        <f>O209*H209</f>
        <v>0</v>
      </c>
      <c r="Q209" s="226">
        <v>0.00027</v>
      </c>
      <c r="R209" s="226">
        <f>Q209*H209</f>
        <v>0.0032562000000000003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245</v>
      </c>
      <c r="AT209" s="228" t="s">
        <v>168</v>
      </c>
      <c r="AU209" s="228" t="s">
        <v>86</v>
      </c>
      <c r="AY209" s="19" t="s">
        <v>166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9" t="s">
        <v>84</v>
      </c>
      <c r="BK209" s="229">
        <f>ROUND(I209*H209,2)</f>
        <v>0</v>
      </c>
      <c r="BL209" s="19" t="s">
        <v>245</v>
      </c>
      <c r="BM209" s="228" t="s">
        <v>1819</v>
      </c>
    </row>
    <row r="210" s="13" customFormat="1">
      <c r="A210" s="13"/>
      <c r="B210" s="230"/>
      <c r="C210" s="231"/>
      <c r="D210" s="232" t="s">
        <v>175</v>
      </c>
      <c r="E210" s="233" t="s">
        <v>32</v>
      </c>
      <c r="F210" s="234" t="s">
        <v>1820</v>
      </c>
      <c r="G210" s="231"/>
      <c r="H210" s="235">
        <v>5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175</v>
      </c>
      <c r="AU210" s="241" t="s">
        <v>86</v>
      </c>
      <c r="AV210" s="13" t="s">
        <v>86</v>
      </c>
      <c r="AW210" s="13" t="s">
        <v>39</v>
      </c>
      <c r="AX210" s="13" t="s">
        <v>77</v>
      </c>
      <c r="AY210" s="241" t="s">
        <v>166</v>
      </c>
    </row>
    <row r="211" s="13" customFormat="1">
      <c r="A211" s="13"/>
      <c r="B211" s="230"/>
      <c r="C211" s="231"/>
      <c r="D211" s="232" t="s">
        <v>175</v>
      </c>
      <c r="E211" s="233" t="s">
        <v>32</v>
      </c>
      <c r="F211" s="234" t="s">
        <v>1821</v>
      </c>
      <c r="G211" s="231"/>
      <c r="H211" s="235">
        <v>1.3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175</v>
      </c>
      <c r="AU211" s="241" t="s">
        <v>86</v>
      </c>
      <c r="AV211" s="13" t="s">
        <v>86</v>
      </c>
      <c r="AW211" s="13" t="s">
        <v>39</v>
      </c>
      <c r="AX211" s="13" t="s">
        <v>77</v>
      </c>
      <c r="AY211" s="241" t="s">
        <v>166</v>
      </c>
    </row>
    <row r="212" s="13" customFormat="1">
      <c r="A212" s="13"/>
      <c r="B212" s="230"/>
      <c r="C212" s="231"/>
      <c r="D212" s="232" t="s">
        <v>175</v>
      </c>
      <c r="E212" s="233" t="s">
        <v>32</v>
      </c>
      <c r="F212" s="234" t="s">
        <v>1774</v>
      </c>
      <c r="G212" s="231"/>
      <c r="H212" s="235">
        <v>5.7599999999999998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175</v>
      </c>
      <c r="AU212" s="241" t="s">
        <v>86</v>
      </c>
      <c r="AV212" s="13" t="s">
        <v>86</v>
      </c>
      <c r="AW212" s="13" t="s">
        <v>39</v>
      </c>
      <c r="AX212" s="13" t="s">
        <v>77</v>
      </c>
      <c r="AY212" s="241" t="s">
        <v>166</v>
      </c>
    </row>
    <row r="213" s="14" customFormat="1">
      <c r="A213" s="14"/>
      <c r="B213" s="242"/>
      <c r="C213" s="243"/>
      <c r="D213" s="232" t="s">
        <v>175</v>
      </c>
      <c r="E213" s="244" t="s">
        <v>32</v>
      </c>
      <c r="F213" s="245" t="s">
        <v>219</v>
      </c>
      <c r="G213" s="243"/>
      <c r="H213" s="246">
        <v>12.060000000000001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175</v>
      </c>
      <c r="AU213" s="252" t="s">
        <v>86</v>
      </c>
      <c r="AV213" s="14" t="s">
        <v>173</v>
      </c>
      <c r="AW213" s="14" t="s">
        <v>39</v>
      </c>
      <c r="AX213" s="14" t="s">
        <v>84</v>
      </c>
      <c r="AY213" s="252" t="s">
        <v>166</v>
      </c>
    </row>
    <row r="214" s="2" customFormat="1" ht="16.5" customHeight="1">
      <c r="A214" s="41"/>
      <c r="B214" s="42"/>
      <c r="C214" s="263" t="s">
        <v>326</v>
      </c>
      <c r="D214" s="263" t="s">
        <v>267</v>
      </c>
      <c r="E214" s="264" t="s">
        <v>1822</v>
      </c>
      <c r="F214" s="265" t="s">
        <v>1823</v>
      </c>
      <c r="G214" s="266" t="s">
        <v>171</v>
      </c>
      <c r="H214" s="267">
        <v>12.060000000000001</v>
      </c>
      <c r="I214" s="268"/>
      <c r="J214" s="269">
        <f>ROUND(I214*H214,2)</f>
        <v>0</v>
      </c>
      <c r="K214" s="265" t="s">
        <v>172</v>
      </c>
      <c r="L214" s="270"/>
      <c r="M214" s="271" t="s">
        <v>32</v>
      </c>
      <c r="N214" s="272" t="s">
        <v>48</v>
      </c>
      <c r="O214" s="87"/>
      <c r="P214" s="226">
        <f>O214*H214</f>
        <v>0</v>
      </c>
      <c r="Q214" s="226">
        <v>0.039579999999999997</v>
      </c>
      <c r="R214" s="226">
        <f>Q214*H214</f>
        <v>0.4773348</v>
      </c>
      <c r="S214" s="226">
        <v>0</v>
      </c>
      <c r="T214" s="22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8" t="s">
        <v>332</v>
      </c>
      <c r="AT214" s="228" t="s">
        <v>267</v>
      </c>
      <c r="AU214" s="228" t="s">
        <v>86</v>
      </c>
      <c r="AY214" s="19" t="s">
        <v>166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9" t="s">
        <v>84</v>
      </c>
      <c r="BK214" s="229">
        <f>ROUND(I214*H214,2)</f>
        <v>0</v>
      </c>
      <c r="BL214" s="19" t="s">
        <v>245</v>
      </c>
      <c r="BM214" s="228" t="s">
        <v>1824</v>
      </c>
    </row>
    <row r="215" s="2" customFormat="1">
      <c r="A215" s="41"/>
      <c r="B215" s="42"/>
      <c r="C215" s="43"/>
      <c r="D215" s="232" t="s">
        <v>308</v>
      </c>
      <c r="E215" s="43"/>
      <c r="F215" s="273" t="s">
        <v>1825</v>
      </c>
      <c r="G215" s="43"/>
      <c r="H215" s="43"/>
      <c r="I215" s="274"/>
      <c r="J215" s="43"/>
      <c r="K215" s="43"/>
      <c r="L215" s="47"/>
      <c r="M215" s="275"/>
      <c r="N215" s="27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308</v>
      </c>
      <c r="AU215" s="19" t="s">
        <v>86</v>
      </c>
    </row>
    <row r="216" s="2" customFormat="1" ht="21.75" customHeight="1">
      <c r="A216" s="41"/>
      <c r="B216" s="42"/>
      <c r="C216" s="217" t="s">
        <v>332</v>
      </c>
      <c r="D216" s="217" t="s">
        <v>168</v>
      </c>
      <c r="E216" s="218" t="s">
        <v>1826</v>
      </c>
      <c r="F216" s="219" t="s">
        <v>1827</v>
      </c>
      <c r="G216" s="220" t="s">
        <v>171</v>
      </c>
      <c r="H216" s="221">
        <v>693.75</v>
      </c>
      <c r="I216" s="222"/>
      <c r="J216" s="223">
        <f>ROUND(I216*H216,2)</f>
        <v>0</v>
      </c>
      <c r="K216" s="219" t="s">
        <v>172</v>
      </c>
      <c r="L216" s="47"/>
      <c r="M216" s="224" t="s">
        <v>32</v>
      </c>
      <c r="N216" s="225" t="s">
        <v>48</v>
      </c>
      <c r="O216" s="87"/>
      <c r="P216" s="226">
        <f>O216*H216</f>
        <v>0</v>
      </c>
      <c r="Q216" s="226">
        <v>0.00027</v>
      </c>
      <c r="R216" s="226">
        <f>Q216*H216</f>
        <v>0.18731249999999999</v>
      </c>
      <c r="S216" s="226">
        <v>0</v>
      </c>
      <c r="T216" s="22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8" t="s">
        <v>245</v>
      </c>
      <c r="AT216" s="228" t="s">
        <v>168</v>
      </c>
      <c r="AU216" s="228" t="s">
        <v>86</v>
      </c>
      <c r="AY216" s="19" t="s">
        <v>166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9" t="s">
        <v>84</v>
      </c>
      <c r="BK216" s="229">
        <f>ROUND(I216*H216,2)</f>
        <v>0</v>
      </c>
      <c r="BL216" s="19" t="s">
        <v>245</v>
      </c>
      <c r="BM216" s="228" t="s">
        <v>1828</v>
      </c>
    </row>
    <row r="217" s="2" customFormat="1">
      <c r="A217" s="41"/>
      <c r="B217" s="42"/>
      <c r="C217" s="43"/>
      <c r="D217" s="232" t="s">
        <v>308</v>
      </c>
      <c r="E217" s="43"/>
      <c r="F217" s="273" t="s">
        <v>1829</v>
      </c>
      <c r="G217" s="43"/>
      <c r="H217" s="43"/>
      <c r="I217" s="274"/>
      <c r="J217" s="43"/>
      <c r="K217" s="43"/>
      <c r="L217" s="47"/>
      <c r="M217" s="275"/>
      <c r="N217" s="27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308</v>
      </c>
      <c r="AU217" s="19" t="s">
        <v>86</v>
      </c>
    </row>
    <row r="218" s="13" customFormat="1">
      <c r="A218" s="13"/>
      <c r="B218" s="230"/>
      <c r="C218" s="231"/>
      <c r="D218" s="232" t="s">
        <v>175</v>
      </c>
      <c r="E218" s="233" t="s">
        <v>32</v>
      </c>
      <c r="F218" s="234" t="s">
        <v>1830</v>
      </c>
      <c r="G218" s="231"/>
      <c r="H218" s="235">
        <v>469.81999999999999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175</v>
      </c>
      <c r="AU218" s="241" t="s">
        <v>86</v>
      </c>
      <c r="AV218" s="13" t="s">
        <v>86</v>
      </c>
      <c r="AW218" s="13" t="s">
        <v>39</v>
      </c>
      <c r="AX218" s="13" t="s">
        <v>77</v>
      </c>
      <c r="AY218" s="241" t="s">
        <v>166</v>
      </c>
    </row>
    <row r="219" s="13" customFormat="1">
      <c r="A219" s="13"/>
      <c r="B219" s="230"/>
      <c r="C219" s="231"/>
      <c r="D219" s="232" t="s">
        <v>175</v>
      </c>
      <c r="E219" s="233" t="s">
        <v>32</v>
      </c>
      <c r="F219" s="234" t="s">
        <v>1831</v>
      </c>
      <c r="G219" s="231"/>
      <c r="H219" s="235">
        <v>75.599999999999994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175</v>
      </c>
      <c r="AU219" s="241" t="s">
        <v>86</v>
      </c>
      <c r="AV219" s="13" t="s">
        <v>86</v>
      </c>
      <c r="AW219" s="13" t="s">
        <v>39</v>
      </c>
      <c r="AX219" s="13" t="s">
        <v>77</v>
      </c>
      <c r="AY219" s="241" t="s">
        <v>166</v>
      </c>
    </row>
    <row r="220" s="13" customFormat="1">
      <c r="A220" s="13"/>
      <c r="B220" s="230"/>
      <c r="C220" s="231"/>
      <c r="D220" s="232" t="s">
        <v>175</v>
      </c>
      <c r="E220" s="233" t="s">
        <v>32</v>
      </c>
      <c r="F220" s="234" t="s">
        <v>1832</v>
      </c>
      <c r="G220" s="231"/>
      <c r="H220" s="235">
        <v>145.59999999999999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175</v>
      </c>
      <c r="AU220" s="241" t="s">
        <v>86</v>
      </c>
      <c r="AV220" s="13" t="s">
        <v>86</v>
      </c>
      <c r="AW220" s="13" t="s">
        <v>39</v>
      </c>
      <c r="AX220" s="13" t="s">
        <v>77</v>
      </c>
      <c r="AY220" s="241" t="s">
        <v>166</v>
      </c>
    </row>
    <row r="221" s="13" customFormat="1">
      <c r="A221" s="13"/>
      <c r="B221" s="230"/>
      <c r="C221" s="231"/>
      <c r="D221" s="232" t="s">
        <v>175</v>
      </c>
      <c r="E221" s="233" t="s">
        <v>32</v>
      </c>
      <c r="F221" s="234" t="s">
        <v>1833</v>
      </c>
      <c r="G221" s="231"/>
      <c r="H221" s="235">
        <v>2.73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175</v>
      </c>
      <c r="AU221" s="241" t="s">
        <v>86</v>
      </c>
      <c r="AV221" s="13" t="s">
        <v>86</v>
      </c>
      <c r="AW221" s="13" t="s">
        <v>39</v>
      </c>
      <c r="AX221" s="13" t="s">
        <v>77</v>
      </c>
      <c r="AY221" s="241" t="s">
        <v>166</v>
      </c>
    </row>
    <row r="222" s="14" customFormat="1">
      <c r="A222" s="14"/>
      <c r="B222" s="242"/>
      <c r="C222" s="243"/>
      <c r="D222" s="232" t="s">
        <v>175</v>
      </c>
      <c r="E222" s="244" t="s">
        <v>32</v>
      </c>
      <c r="F222" s="245" t="s">
        <v>219</v>
      </c>
      <c r="G222" s="243"/>
      <c r="H222" s="246">
        <v>693.75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175</v>
      </c>
      <c r="AU222" s="252" t="s">
        <v>86</v>
      </c>
      <c r="AV222" s="14" t="s">
        <v>173</v>
      </c>
      <c r="AW222" s="14" t="s">
        <v>39</v>
      </c>
      <c r="AX222" s="14" t="s">
        <v>84</v>
      </c>
      <c r="AY222" s="252" t="s">
        <v>166</v>
      </c>
    </row>
    <row r="223" s="2" customFormat="1" ht="16.5" customHeight="1">
      <c r="A223" s="41"/>
      <c r="B223" s="42"/>
      <c r="C223" s="263" t="s">
        <v>338</v>
      </c>
      <c r="D223" s="263" t="s">
        <v>267</v>
      </c>
      <c r="E223" s="264" t="s">
        <v>1834</v>
      </c>
      <c r="F223" s="265" t="s">
        <v>1835</v>
      </c>
      <c r="G223" s="266" t="s">
        <v>171</v>
      </c>
      <c r="H223" s="267">
        <v>612.63</v>
      </c>
      <c r="I223" s="268"/>
      <c r="J223" s="269">
        <f>ROUND(I223*H223,2)</f>
        <v>0</v>
      </c>
      <c r="K223" s="265" t="s">
        <v>172</v>
      </c>
      <c r="L223" s="270"/>
      <c r="M223" s="271" t="s">
        <v>32</v>
      </c>
      <c r="N223" s="272" t="s">
        <v>48</v>
      </c>
      <c r="O223" s="87"/>
      <c r="P223" s="226">
        <f>O223*H223</f>
        <v>0</v>
      </c>
      <c r="Q223" s="226">
        <v>0.037650000000000003</v>
      </c>
      <c r="R223" s="226">
        <f>Q223*H223</f>
        <v>23.065519500000001</v>
      </c>
      <c r="S223" s="226">
        <v>0</v>
      </c>
      <c r="T223" s="22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8" t="s">
        <v>332</v>
      </c>
      <c r="AT223" s="228" t="s">
        <v>267</v>
      </c>
      <c r="AU223" s="228" t="s">
        <v>86</v>
      </c>
      <c r="AY223" s="19" t="s">
        <v>166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9" t="s">
        <v>84</v>
      </c>
      <c r="BK223" s="229">
        <f>ROUND(I223*H223,2)</f>
        <v>0</v>
      </c>
      <c r="BL223" s="19" t="s">
        <v>245</v>
      </c>
      <c r="BM223" s="228" t="s">
        <v>1836</v>
      </c>
    </row>
    <row r="224" s="2" customFormat="1">
      <c r="A224" s="41"/>
      <c r="B224" s="42"/>
      <c r="C224" s="43"/>
      <c r="D224" s="232" t="s">
        <v>308</v>
      </c>
      <c r="E224" s="43"/>
      <c r="F224" s="273" t="s">
        <v>1837</v>
      </c>
      <c r="G224" s="43"/>
      <c r="H224" s="43"/>
      <c r="I224" s="274"/>
      <c r="J224" s="43"/>
      <c r="K224" s="43"/>
      <c r="L224" s="47"/>
      <c r="M224" s="275"/>
      <c r="N224" s="27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308</v>
      </c>
      <c r="AU224" s="19" t="s">
        <v>86</v>
      </c>
    </row>
    <row r="225" s="2" customFormat="1" ht="16.5" customHeight="1">
      <c r="A225" s="41"/>
      <c r="B225" s="42"/>
      <c r="C225" s="263" t="s">
        <v>342</v>
      </c>
      <c r="D225" s="263" t="s">
        <v>267</v>
      </c>
      <c r="E225" s="264" t="s">
        <v>1834</v>
      </c>
      <c r="F225" s="265" t="s">
        <v>1835</v>
      </c>
      <c r="G225" s="266" t="s">
        <v>171</v>
      </c>
      <c r="H225" s="267">
        <v>81.120000000000005</v>
      </c>
      <c r="I225" s="268"/>
      <c r="J225" s="269">
        <f>ROUND(I225*H225,2)</f>
        <v>0</v>
      </c>
      <c r="K225" s="265" t="s">
        <v>172</v>
      </c>
      <c r="L225" s="270"/>
      <c r="M225" s="271" t="s">
        <v>32</v>
      </c>
      <c r="N225" s="272" t="s">
        <v>48</v>
      </c>
      <c r="O225" s="87"/>
      <c r="P225" s="226">
        <f>O225*H225</f>
        <v>0</v>
      </c>
      <c r="Q225" s="226">
        <v>0.037650000000000003</v>
      </c>
      <c r="R225" s="226">
        <f>Q225*H225</f>
        <v>3.0541680000000002</v>
      </c>
      <c r="S225" s="226">
        <v>0</v>
      </c>
      <c r="T225" s="22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8" t="s">
        <v>332</v>
      </c>
      <c r="AT225" s="228" t="s">
        <v>267</v>
      </c>
      <c r="AU225" s="228" t="s">
        <v>86</v>
      </c>
      <c r="AY225" s="19" t="s">
        <v>166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9" t="s">
        <v>84</v>
      </c>
      <c r="BK225" s="229">
        <f>ROUND(I225*H225,2)</f>
        <v>0</v>
      </c>
      <c r="BL225" s="19" t="s">
        <v>245</v>
      </c>
      <c r="BM225" s="228" t="s">
        <v>1838</v>
      </c>
    </row>
    <row r="226" s="2" customFormat="1">
      <c r="A226" s="41"/>
      <c r="B226" s="42"/>
      <c r="C226" s="43"/>
      <c r="D226" s="232" t="s">
        <v>308</v>
      </c>
      <c r="E226" s="43"/>
      <c r="F226" s="273" t="s">
        <v>1839</v>
      </c>
      <c r="G226" s="43"/>
      <c r="H226" s="43"/>
      <c r="I226" s="274"/>
      <c r="J226" s="43"/>
      <c r="K226" s="43"/>
      <c r="L226" s="47"/>
      <c r="M226" s="275"/>
      <c r="N226" s="27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308</v>
      </c>
      <c r="AU226" s="19" t="s">
        <v>86</v>
      </c>
    </row>
    <row r="227" s="13" customFormat="1">
      <c r="A227" s="13"/>
      <c r="B227" s="230"/>
      <c r="C227" s="231"/>
      <c r="D227" s="232" t="s">
        <v>175</v>
      </c>
      <c r="E227" s="233" t="s">
        <v>32</v>
      </c>
      <c r="F227" s="234" t="s">
        <v>1840</v>
      </c>
      <c r="G227" s="231"/>
      <c r="H227" s="235">
        <v>81.120000000000005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175</v>
      </c>
      <c r="AU227" s="241" t="s">
        <v>86</v>
      </c>
      <c r="AV227" s="13" t="s">
        <v>86</v>
      </c>
      <c r="AW227" s="13" t="s">
        <v>39</v>
      </c>
      <c r="AX227" s="13" t="s">
        <v>84</v>
      </c>
      <c r="AY227" s="241" t="s">
        <v>166</v>
      </c>
    </row>
    <row r="228" s="2" customFormat="1" ht="21.75" customHeight="1">
      <c r="A228" s="41"/>
      <c r="B228" s="42"/>
      <c r="C228" s="217" t="s">
        <v>348</v>
      </c>
      <c r="D228" s="217" t="s">
        <v>168</v>
      </c>
      <c r="E228" s="218" t="s">
        <v>1841</v>
      </c>
      <c r="F228" s="219" t="s">
        <v>1842</v>
      </c>
      <c r="G228" s="220" t="s">
        <v>171</v>
      </c>
      <c r="H228" s="221">
        <v>8.1229999999999993</v>
      </c>
      <c r="I228" s="222"/>
      <c r="J228" s="223">
        <f>ROUND(I228*H228,2)</f>
        <v>0</v>
      </c>
      <c r="K228" s="219" t="s">
        <v>172</v>
      </c>
      <c r="L228" s="47"/>
      <c r="M228" s="224" t="s">
        <v>32</v>
      </c>
      <c r="N228" s="225" t="s">
        <v>48</v>
      </c>
      <c r="O228" s="87"/>
      <c r="P228" s="226">
        <f>O228*H228</f>
        <v>0</v>
      </c>
      <c r="Q228" s="226">
        <v>0.00025999999999999998</v>
      </c>
      <c r="R228" s="226">
        <f>Q228*H228</f>
        <v>0.0021119799999999998</v>
      </c>
      <c r="S228" s="226">
        <v>0</v>
      </c>
      <c r="T228" s="22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8" t="s">
        <v>245</v>
      </c>
      <c r="AT228" s="228" t="s">
        <v>168</v>
      </c>
      <c r="AU228" s="228" t="s">
        <v>86</v>
      </c>
      <c r="AY228" s="19" t="s">
        <v>166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9" t="s">
        <v>84</v>
      </c>
      <c r="BK228" s="229">
        <f>ROUND(I228*H228,2)</f>
        <v>0</v>
      </c>
      <c r="BL228" s="19" t="s">
        <v>245</v>
      </c>
      <c r="BM228" s="228" t="s">
        <v>1843</v>
      </c>
    </row>
    <row r="229" s="2" customFormat="1">
      <c r="A229" s="41"/>
      <c r="B229" s="42"/>
      <c r="C229" s="43"/>
      <c r="D229" s="232" t="s">
        <v>308</v>
      </c>
      <c r="E229" s="43"/>
      <c r="F229" s="273" t="s">
        <v>1844</v>
      </c>
      <c r="G229" s="43"/>
      <c r="H229" s="43"/>
      <c r="I229" s="274"/>
      <c r="J229" s="43"/>
      <c r="K229" s="43"/>
      <c r="L229" s="47"/>
      <c r="M229" s="275"/>
      <c r="N229" s="27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308</v>
      </c>
      <c r="AU229" s="19" t="s">
        <v>86</v>
      </c>
    </row>
    <row r="230" s="13" customFormat="1">
      <c r="A230" s="13"/>
      <c r="B230" s="230"/>
      <c r="C230" s="231"/>
      <c r="D230" s="232" t="s">
        <v>175</v>
      </c>
      <c r="E230" s="233" t="s">
        <v>32</v>
      </c>
      <c r="F230" s="234" t="s">
        <v>1845</v>
      </c>
      <c r="G230" s="231"/>
      <c r="H230" s="235">
        <v>8.1229999999999993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175</v>
      </c>
      <c r="AU230" s="241" t="s">
        <v>86</v>
      </c>
      <c r="AV230" s="13" t="s">
        <v>86</v>
      </c>
      <c r="AW230" s="13" t="s">
        <v>39</v>
      </c>
      <c r="AX230" s="13" t="s">
        <v>84</v>
      </c>
      <c r="AY230" s="241" t="s">
        <v>166</v>
      </c>
    </row>
    <row r="231" s="2" customFormat="1" ht="16.5" customHeight="1">
      <c r="A231" s="41"/>
      <c r="B231" s="42"/>
      <c r="C231" s="263" t="s">
        <v>354</v>
      </c>
      <c r="D231" s="263" t="s">
        <v>267</v>
      </c>
      <c r="E231" s="264" t="s">
        <v>1846</v>
      </c>
      <c r="F231" s="265" t="s">
        <v>1847</v>
      </c>
      <c r="G231" s="266" t="s">
        <v>171</v>
      </c>
      <c r="H231" s="267">
        <v>8.1229999999999993</v>
      </c>
      <c r="I231" s="268"/>
      <c r="J231" s="269">
        <f>ROUND(I231*H231,2)</f>
        <v>0</v>
      </c>
      <c r="K231" s="265" t="s">
        <v>172</v>
      </c>
      <c r="L231" s="270"/>
      <c r="M231" s="271" t="s">
        <v>32</v>
      </c>
      <c r="N231" s="272" t="s">
        <v>48</v>
      </c>
      <c r="O231" s="87"/>
      <c r="P231" s="226">
        <f>O231*H231</f>
        <v>0</v>
      </c>
      <c r="Q231" s="226">
        <v>0.040280000000000003</v>
      </c>
      <c r="R231" s="226">
        <f>Q231*H231</f>
        <v>0.32719443999999998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332</v>
      </c>
      <c r="AT231" s="228" t="s">
        <v>267</v>
      </c>
      <c r="AU231" s="228" t="s">
        <v>86</v>
      </c>
      <c r="AY231" s="19" t="s">
        <v>166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9" t="s">
        <v>84</v>
      </c>
      <c r="BK231" s="229">
        <f>ROUND(I231*H231,2)</f>
        <v>0</v>
      </c>
      <c r="BL231" s="19" t="s">
        <v>245</v>
      </c>
      <c r="BM231" s="228" t="s">
        <v>1848</v>
      </c>
    </row>
    <row r="232" s="2" customFormat="1">
      <c r="A232" s="41"/>
      <c r="B232" s="42"/>
      <c r="C232" s="43"/>
      <c r="D232" s="232" t="s">
        <v>308</v>
      </c>
      <c r="E232" s="43"/>
      <c r="F232" s="273" t="s">
        <v>1849</v>
      </c>
      <c r="G232" s="43"/>
      <c r="H232" s="43"/>
      <c r="I232" s="274"/>
      <c r="J232" s="43"/>
      <c r="K232" s="43"/>
      <c r="L232" s="47"/>
      <c r="M232" s="275"/>
      <c r="N232" s="27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308</v>
      </c>
      <c r="AU232" s="19" t="s">
        <v>86</v>
      </c>
    </row>
    <row r="233" s="2" customFormat="1" ht="16.5" customHeight="1">
      <c r="A233" s="41"/>
      <c r="B233" s="42"/>
      <c r="C233" s="217" t="s">
        <v>360</v>
      </c>
      <c r="D233" s="217" t="s">
        <v>168</v>
      </c>
      <c r="E233" s="218" t="s">
        <v>1850</v>
      </c>
      <c r="F233" s="219" t="s">
        <v>1851</v>
      </c>
      <c r="G233" s="220" t="s">
        <v>182</v>
      </c>
      <c r="H233" s="221">
        <v>1734.5999999999999</v>
      </c>
      <c r="I233" s="222"/>
      <c r="J233" s="223">
        <f>ROUND(I233*H233,2)</f>
        <v>0</v>
      </c>
      <c r="K233" s="219" t="s">
        <v>32</v>
      </c>
      <c r="L233" s="47"/>
      <c r="M233" s="224" t="s">
        <v>32</v>
      </c>
      <c r="N233" s="225" t="s">
        <v>48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245</v>
      </c>
      <c r="AT233" s="228" t="s">
        <v>168</v>
      </c>
      <c r="AU233" s="228" t="s">
        <v>86</v>
      </c>
      <c r="AY233" s="19" t="s">
        <v>166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9" t="s">
        <v>84</v>
      </c>
      <c r="BK233" s="229">
        <f>ROUND(I233*H233,2)</f>
        <v>0</v>
      </c>
      <c r="BL233" s="19" t="s">
        <v>245</v>
      </c>
      <c r="BM233" s="228" t="s">
        <v>1852</v>
      </c>
    </row>
    <row r="234" s="13" customFormat="1">
      <c r="A234" s="13"/>
      <c r="B234" s="230"/>
      <c r="C234" s="231"/>
      <c r="D234" s="232" t="s">
        <v>175</v>
      </c>
      <c r="E234" s="233" t="s">
        <v>32</v>
      </c>
      <c r="F234" s="234" t="s">
        <v>1707</v>
      </c>
      <c r="G234" s="231"/>
      <c r="H234" s="235">
        <v>1084.2000000000001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175</v>
      </c>
      <c r="AU234" s="241" t="s">
        <v>86</v>
      </c>
      <c r="AV234" s="13" t="s">
        <v>86</v>
      </c>
      <c r="AW234" s="13" t="s">
        <v>39</v>
      </c>
      <c r="AX234" s="13" t="s">
        <v>77</v>
      </c>
      <c r="AY234" s="241" t="s">
        <v>166</v>
      </c>
    </row>
    <row r="235" s="13" customFormat="1">
      <c r="A235" s="13"/>
      <c r="B235" s="230"/>
      <c r="C235" s="231"/>
      <c r="D235" s="232" t="s">
        <v>175</v>
      </c>
      <c r="E235" s="233" t="s">
        <v>32</v>
      </c>
      <c r="F235" s="234" t="s">
        <v>1708</v>
      </c>
      <c r="G235" s="231"/>
      <c r="H235" s="235">
        <v>49.399999999999999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175</v>
      </c>
      <c r="AU235" s="241" t="s">
        <v>86</v>
      </c>
      <c r="AV235" s="13" t="s">
        <v>86</v>
      </c>
      <c r="AW235" s="13" t="s">
        <v>39</v>
      </c>
      <c r="AX235" s="13" t="s">
        <v>77</v>
      </c>
      <c r="AY235" s="241" t="s">
        <v>166</v>
      </c>
    </row>
    <row r="236" s="13" customFormat="1">
      <c r="A236" s="13"/>
      <c r="B236" s="230"/>
      <c r="C236" s="231"/>
      <c r="D236" s="232" t="s">
        <v>175</v>
      </c>
      <c r="E236" s="233" t="s">
        <v>32</v>
      </c>
      <c r="F236" s="234" t="s">
        <v>1853</v>
      </c>
      <c r="G236" s="231"/>
      <c r="H236" s="235">
        <v>197.59999999999999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175</v>
      </c>
      <c r="AU236" s="241" t="s">
        <v>86</v>
      </c>
      <c r="AV236" s="13" t="s">
        <v>86</v>
      </c>
      <c r="AW236" s="13" t="s">
        <v>39</v>
      </c>
      <c r="AX236" s="13" t="s">
        <v>77</v>
      </c>
      <c r="AY236" s="241" t="s">
        <v>166</v>
      </c>
    </row>
    <row r="237" s="13" customFormat="1">
      <c r="A237" s="13"/>
      <c r="B237" s="230"/>
      <c r="C237" s="231"/>
      <c r="D237" s="232" t="s">
        <v>175</v>
      </c>
      <c r="E237" s="233" t="s">
        <v>32</v>
      </c>
      <c r="F237" s="234" t="s">
        <v>1710</v>
      </c>
      <c r="G237" s="231"/>
      <c r="H237" s="235">
        <v>377.19999999999999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175</v>
      </c>
      <c r="AU237" s="241" t="s">
        <v>86</v>
      </c>
      <c r="AV237" s="13" t="s">
        <v>86</v>
      </c>
      <c r="AW237" s="13" t="s">
        <v>39</v>
      </c>
      <c r="AX237" s="13" t="s">
        <v>77</v>
      </c>
      <c r="AY237" s="241" t="s">
        <v>166</v>
      </c>
    </row>
    <row r="238" s="13" customFormat="1">
      <c r="A238" s="13"/>
      <c r="B238" s="230"/>
      <c r="C238" s="231"/>
      <c r="D238" s="232" t="s">
        <v>175</v>
      </c>
      <c r="E238" s="233" t="s">
        <v>32</v>
      </c>
      <c r="F238" s="234" t="s">
        <v>1711</v>
      </c>
      <c r="G238" s="231"/>
      <c r="H238" s="235">
        <v>1.2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175</v>
      </c>
      <c r="AU238" s="241" t="s">
        <v>86</v>
      </c>
      <c r="AV238" s="13" t="s">
        <v>86</v>
      </c>
      <c r="AW238" s="13" t="s">
        <v>39</v>
      </c>
      <c r="AX238" s="13" t="s">
        <v>77</v>
      </c>
      <c r="AY238" s="241" t="s">
        <v>166</v>
      </c>
    </row>
    <row r="239" s="13" customFormat="1">
      <c r="A239" s="13"/>
      <c r="B239" s="230"/>
      <c r="C239" s="231"/>
      <c r="D239" s="232" t="s">
        <v>175</v>
      </c>
      <c r="E239" s="233" t="s">
        <v>32</v>
      </c>
      <c r="F239" s="234" t="s">
        <v>1712</v>
      </c>
      <c r="G239" s="231"/>
      <c r="H239" s="235">
        <v>4.5999999999999996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175</v>
      </c>
      <c r="AU239" s="241" t="s">
        <v>86</v>
      </c>
      <c r="AV239" s="13" t="s">
        <v>86</v>
      </c>
      <c r="AW239" s="13" t="s">
        <v>39</v>
      </c>
      <c r="AX239" s="13" t="s">
        <v>77</v>
      </c>
      <c r="AY239" s="241" t="s">
        <v>166</v>
      </c>
    </row>
    <row r="240" s="13" customFormat="1">
      <c r="A240" s="13"/>
      <c r="B240" s="230"/>
      <c r="C240" s="231"/>
      <c r="D240" s="232" t="s">
        <v>175</v>
      </c>
      <c r="E240" s="233" t="s">
        <v>32</v>
      </c>
      <c r="F240" s="234" t="s">
        <v>1713</v>
      </c>
      <c r="G240" s="231"/>
      <c r="H240" s="235">
        <v>6.7999999999999998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175</v>
      </c>
      <c r="AU240" s="241" t="s">
        <v>86</v>
      </c>
      <c r="AV240" s="13" t="s">
        <v>86</v>
      </c>
      <c r="AW240" s="13" t="s">
        <v>39</v>
      </c>
      <c r="AX240" s="13" t="s">
        <v>77</v>
      </c>
      <c r="AY240" s="241" t="s">
        <v>166</v>
      </c>
    </row>
    <row r="241" s="13" customFormat="1">
      <c r="A241" s="13"/>
      <c r="B241" s="230"/>
      <c r="C241" s="231"/>
      <c r="D241" s="232" t="s">
        <v>175</v>
      </c>
      <c r="E241" s="233" t="s">
        <v>32</v>
      </c>
      <c r="F241" s="234" t="s">
        <v>1714</v>
      </c>
      <c r="G241" s="231"/>
      <c r="H241" s="235">
        <v>13.6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175</v>
      </c>
      <c r="AU241" s="241" t="s">
        <v>86</v>
      </c>
      <c r="AV241" s="13" t="s">
        <v>86</v>
      </c>
      <c r="AW241" s="13" t="s">
        <v>39</v>
      </c>
      <c r="AX241" s="13" t="s">
        <v>77</v>
      </c>
      <c r="AY241" s="241" t="s">
        <v>166</v>
      </c>
    </row>
    <row r="242" s="14" customFormat="1">
      <c r="A242" s="14"/>
      <c r="B242" s="242"/>
      <c r="C242" s="243"/>
      <c r="D242" s="232" t="s">
        <v>175</v>
      </c>
      <c r="E242" s="244" t="s">
        <v>32</v>
      </c>
      <c r="F242" s="245" t="s">
        <v>219</v>
      </c>
      <c r="G242" s="243"/>
      <c r="H242" s="246">
        <v>1734.5999999999999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175</v>
      </c>
      <c r="AU242" s="252" t="s">
        <v>86</v>
      </c>
      <c r="AV242" s="14" t="s">
        <v>173</v>
      </c>
      <c r="AW242" s="14" t="s">
        <v>39</v>
      </c>
      <c r="AX242" s="14" t="s">
        <v>84</v>
      </c>
      <c r="AY242" s="252" t="s">
        <v>166</v>
      </c>
    </row>
    <row r="243" s="2" customFormat="1">
      <c r="A243" s="41"/>
      <c r="B243" s="42"/>
      <c r="C243" s="217" t="s">
        <v>365</v>
      </c>
      <c r="D243" s="217" t="s">
        <v>168</v>
      </c>
      <c r="E243" s="218" t="s">
        <v>1854</v>
      </c>
      <c r="F243" s="219" t="s">
        <v>1855</v>
      </c>
      <c r="G243" s="220" t="s">
        <v>205</v>
      </c>
      <c r="H243" s="221">
        <v>2</v>
      </c>
      <c r="I243" s="222"/>
      <c r="J243" s="223">
        <f>ROUND(I243*H243,2)</f>
        <v>0</v>
      </c>
      <c r="K243" s="219" t="s">
        <v>172</v>
      </c>
      <c r="L243" s="47"/>
      <c r="M243" s="224" t="s">
        <v>32</v>
      </c>
      <c r="N243" s="225" t="s">
        <v>48</v>
      </c>
      <c r="O243" s="87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8" t="s">
        <v>245</v>
      </c>
      <c r="AT243" s="228" t="s">
        <v>168</v>
      </c>
      <c r="AU243" s="228" t="s">
        <v>86</v>
      </c>
      <c r="AY243" s="19" t="s">
        <v>166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9" t="s">
        <v>84</v>
      </c>
      <c r="BK243" s="229">
        <f>ROUND(I243*H243,2)</f>
        <v>0</v>
      </c>
      <c r="BL243" s="19" t="s">
        <v>245</v>
      </c>
      <c r="BM243" s="228" t="s">
        <v>1856</v>
      </c>
    </row>
    <row r="244" s="13" customFormat="1">
      <c r="A244" s="13"/>
      <c r="B244" s="230"/>
      <c r="C244" s="231"/>
      <c r="D244" s="232" t="s">
        <v>175</v>
      </c>
      <c r="E244" s="233" t="s">
        <v>32</v>
      </c>
      <c r="F244" s="234" t="s">
        <v>1857</v>
      </c>
      <c r="G244" s="231"/>
      <c r="H244" s="235">
        <v>2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175</v>
      </c>
      <c r="AU244" s="241" t="s">
        <v>86</v>
      </c>
      <c r="AV244" s="13" t="s">
        <v>86</v>
      </c>
      <c r="AW244" s="13" t="s">
        <v>39</v>
      </c>
      <c r="AX244" s="13" t="s">
        <v>84</v>
      </c>
      <c r="AY244" s="241" t="s">
        <v>166</v>
      </c>
    </row>
    <row r="245" s="2" customFormat="1" ht="16.5" customHeight="1">
      <c r="A245" s="41"/>
      <c r="B245" s="42"/>
      <c r="C245" s="263" t="s">
        <v>372</v>
      </c>
      <c r="D245" s="263" t="s">
        <v>267</v>
      </c>
      <c r="E245" s="264" t="s">
        <v>1858</v>
      </c>
      <c r="F245" s="265" t="s">
        <v>1859</v>
      </c>
      <c r="G245" s="266" t="s">
        <v>205</v>
      </c>
      <c r="H245" s="267">
        <v>2</v>
      </c>
      <c r="I245" s="268"/>
      <c r="J245" s="269">
        <f>ROUND(I245*H245,2)</f>
        <v>0</v>
      </c>
      <c r="K245" s="265" t="s">
        <v>1860</v>
      </c>
      <c r="L245" s="270"/>
      <c r="M245" s="271" t="s">
        <v>32</v>
      </c>
      <c r="N245" s="272" t="s">
        <v>48</v>
      </c>
      <c r="O245" s="87"/>
      <c r="P245" s="226">
        <f>O245*H245</f>
        <v>0</v>
      </c>
      <c r="Q245" s="226">
        <v>0.036999999999999998</v>
      </c>
      <c r="R245" s="226">
        <f>Q245*H245</f>
        <v>0.073999999999999996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332</v>
      </c>
      <c r="AT245" s="228" t="s">
        <v>267</v>
      </c>
      <c r="AU245" s="228" t="s">
        <v>86</v>
      </c>
      <c r="AY245" s="19" t="s">
        <v>166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9" t="s">
        <v>84</v>
      </c>
      <c r="BK245" s="229">
        <f>ROUND(I245*H245,2)</f>
        <v>0</v>
      </c>
      <c r="BL245" s="19" t="s">
        <v>245</v>
      </c>
      <c r="BM245" s="228" t="s">
        <v>1861</v>
      </c>
    </row>
    <row r="246" s="2" customFormat="1">
      <c r="A246" s="41"/>
      <c r="B246" s="42"/>
      <c r="C246" s="43"/>
      <c r="D246" s="232" t="s">
        <v>308</v>
      </c>
      <c r="E246" s="43"/>
      <c r="F246" s="273" t="s">
        <v>1862</v>
      </c>
      <c r="G246" s="43"/>
      <c r="H246" s="43"/>
      <c r="I246" s="274"/>
      <c r="J246" s="43"/>
      <c r="K246" s="43"/>
      <c r="L246" s="47"/>
      <c r="M246" s="275"/>
      <c r="N246" s="27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308</v>
      </c>
      <c r="AU246" s="19" t="s">
        <v>86</v>
      </c>
    </row>
    <row r="247" s="13" customFormat="1">
      <c r="A247" s="13"/>
      <c r="B247" s="230"/>
      <c r="C247" s="231"/>
      <c r="D247" s="232" t="s">
        <v>175</v>
      </c>
      <c r="E247" s="233" t="s">
        <v>32</v>
      </c>
      <c r="F247" s="234" t="s">
        <v>1731</v>
      </c>
      <c r="G247" s="231"/>
      <c r="H247" s="235">
        <v>2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175</v>
      </c>
      <c r="AU247" s="241" t="s">
        <v>86</v>
      </c>
      <c r="AV247" s="13" t="s">
        <v>86</v>
      </c>
      <c r="AW247" s="13" t="s">
        <v>39</v>
      </c>
      <c r="AX247" s="13" t="s">
        <v>84</v>
      </c>
      <c r="AY247" s="241" t="s">
        <v>166</v>
      </c>
    </row>
    <row r="248" s="2" customFormat="1">
      <c r="A248" s="41"/>
      <c r="B248" s="42"/>
      <c r="C248" s="217" t="s">
        <v>378</v>
      </c>
      <c r="D248" s="217" t="s">
        <v>168</v>
      </c>
      <c r="E248" s="218" t="s">
        <v>1854</v>
      </c>
      <c r="F248" s="219" t="s">
        <v>1855</v>
      </c>
      <c r="G248" s="220" t="s">
        <v>205</v>
      </c>
      <c r="H248" s="221">
        <v>1</v>
      </c>
      <c r="I248" s="222"/>
      <c r="J248" s="223">
        <f>ROUND(I248*H248,2)</f>
        <v>0</v>
      </c>
      <c r="K248" s="219" t="s">
        <v>172</v>
      </c>
      <c r="L248" s="47"/>
      <c r="M248" s="224" t="s">
        <v>32</v>
      </c>
      <c r="N248" s="225" t="s">
        <v>48</v>
      </c>
      <c r="O248" s="87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8" t="s">
        <v>245</v>
      </c>
      <c r="AT248" s="228" t="s">
        <v>168</v>
      </c>
      <c r="AU248" s="228" t="s">
        <v>86</v>
      </c>
      <c r="AY248" s="19" t="s">
        <v>166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9" t="s">
        <v>84</v>
      </c>
      <c r="BK248" s="229">
        <f>ROUND(I248*H248,2)</f>
        <v>0</v>
      </c>
      <c r="BL248" s="19" t="s">
        <v>245</v>
      </c>
      <c r="BM248" s="228" t="s">
        <v>1863</v>
      </c>
    </row>
    <row r="249" s="13" customFormat="1">
      <c r="A249" s="13"/>
      <c r="B249" s="230"/>
      <c r="C249" s="231"/>
      <c r="D249" s="232" t="s">
        <v>175</v>
      </c>
      <c r="E249" s="233" t="s">
        <v>32</v>
      </c>
      <c r="F249" s="234" t="s">
        <v>1864</v>
      </c>
      <c r="G249" s="231"/>
      <c r="H249" s="235">
        <v>1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175</v>
      </c>
      <c r="AU249" s="241" t="s">
        <v>86</v>
      </c>
      <c r="AV249" s="13" t="s">
        <v>86</v>
      </c>
      <c r="AW249" s="13" t="s">
        <v>39</v>
      </c>
      <c r="AX249" s="13" t="s">
        <v>84</v>
      </c>
      <c r="AY249" s="241" t="s">
        <v>166</v>
      </c>
    </row>
    <row r="250" s="2" customFormat="1" ht="21.75" customHeight="1">
      <c r="A250" s="41"/>
      <c r="B250" s="42"/>
      <c r="C250" s="263" t="s">
        <v>383</v>
      </c>
      <c r="D250" s="263" t="s">
        <v>267</v>
      </c>
      <c r="E250" s="264" t="s">
        <v>1865</v>
      </c>
      <c r="F250" s="265" t="s">
        <v>1866</v>
      </c>
      <c r="G250" s="266" t="s">
        <v>205</v>
      </c>
      <c r="H250" s="267">
        <v>1</v>
      </c>
      <c r="I250" s="268"/>
      <c r="J250" s="269">
        <f>ROUND(I250*H250,2)</f>
        <v>0</v>
      </c>
      <c r="K250" s="265" t="s">
        <v>172</v>
      </c>
      <c r="L250" s="270"/>
      <c r="M250" s="271" t="s">
        <v>32</v>
      </c>
      <c r="N250" s="272" t="s">
        <v>48</v>
      </c>
      <c r="O250" s="87"/>
      <c r="P250" s="226">
        <f>O250*H250</f>
        <v>0</v>
      </c>
      <c r="Q250" s="226">
        <v>0.0195</v>
      </c>
      <c r="R250" s="226">
        <f>Q250*H250</f>
        <v>0.0195</v>
      </c>
      <c r="S250" s="226">
        <v>0</v>
      </c>
      <c r="T250" s="22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8" t="s">
        <v>332</v>
      </c>
      <c r="AT250" s="228" t="s">
        <v>267</v>
      </c>
      <c r="AU250" s="228" t="s">
        <v>86</v>
      </c>
      <c r="AY250" s="19" t="s">
        <v>166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9" t="s">
        <v>84</v>
      </c>
      <c r="BK250" s="229">
        <f>ROUND(I250*H250,2)</f>
        <v>0</v>
      </c>
      <c r="BL250" s="19" t="s">
        <v>245</v>
      </c>
      <c r="BM250" s="228" t="s">
        <v>1867</v>
      </c>
    </row>
    <row r="251" s="2" customFormat="1">
      <c r="A251" s="41"/>
      <c r="B251" s="42"/>
      <c r="C251" s="217" t="s">
        <v>388</v>
      </c>
      <c r="D251" s="217" t="s">
        <v>168</v>
      </c>
      <c r="E251" s="218" t="s">
        <v>1868</v>
      </c>
      <c r="F251" s="219" t="s">
        <v>1869</v>
      </c>
      <c r="G251" s="220" t="s">
        <v>205</v>
      </c>
      <c r="H251" s="221">
        <v>1</v>
      </c>
      <c r="I251" s="222"/>
      <c r="J251" s="223">
        <f>ROUND(I251*H251,2)</f>
        <v>0</v>
      </c>
      <c r="K251" s="219" t="s">
        <v>172</v>
      </c>
      <c r="L251" s="47"/>
      <c r="M251" s="224" t="s">
        <v>32</v>
      </c>
      <c r="N251" s="225" t="s">
        <v>48</v>
      </c>
      <c r="O251" s="87"/>
      <c r="P251" s="226">
        <f>O251*H251</f>
        <v>0</v>
      </c>
      <c r="Q251" s="226">
        <v>0.00088000000000000003</v>
      </c>
      <c r="R251" s="226">
        <f>Q251*H251</f>
        <v>0.00088000000000000003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245</v>
      </c>
      <c r="AT251" s="228" t="s">
        <v>168</v>
      </c>
      <c r="AU251" s="228" t="s">
        <v>86</v>
      </c>
      <c r="AY251" s="19" t="s">
        <v>166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9" t="s">
        <v>84</v>
      </c>
      <c r="BK251" s="229">
        <f>ROUND(I251*H251,2)</f>
        <v>0</v>
      </c>
      <c r="BL251" s="19" t="s">
        <v>245</v>
      </c>
      <c r="BM251" s="228" t="s">
        <v>1870</v>
      </c>
    </row>
    <row r="252" s="13" customFormat="1">
      <c r="A252" s="13"/>
      <c r="B252" s="230"/>
      <c r="C252" s="231"/>
      <c r="D252" s="232" t="s">
        <v>175</v>
      </c>
      <c r="E252" s="233" t="s">
        <v>32</v>
      </c>
      <c r="F252" s="234" t="s">
        <v>1871</v>
      </c>
      <c r="G252" s="231"/>
      <c r="H252" s="235">
        <v>1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175</v>
      </c>
      <c r="AU252" s="241" t="s">
        <v>86</v>
      </c>
      <c r="AV252" s="13" t="s">
        <v>86</v>
      </c>
      <c r="AW252" s="13" t="s">
        <v>39</v>
      </c>
      <c r="AX252" s="13" t="s">
        <v>84</v>
      </c>
      <c r="AY252" s="241" t="s">
        <v>166</v>
      </c>
    </row>
    <row r="253" s="2" customFormat="1" ht="16.5" customHeight="1">
      <c r="A253" s="41"/>
      <c r="B253" s="42"/>
      <c r="C253" s="263" t="s">
        <v>393</v>
      </c>
      <c r="D253" s="263" t="s">
        <v>267</v>
      </c>
      <c r="E253" s="264" t="s">
        <v>1872</v>
      </c>
      <c r="F253" s="265" t="s">
        <v>1873</v>
      </c>
      <c r="G253" s="266" t="s">
        <v>205</v>
      </c>
      <c r="H253" s="267">
        <v>1</v>
      </c>
      <c r="I253" s="268"/>
      <c r="J253" s="269">
        <f>ROUND(I253*H253,2)</f>
        <v>0</v>
      </c>
      <c r="K253" s="265" t="s">
        <v>32</v>
      </c>
      <c r="L253" s="270"/>
      <c r="M253" s="271" t="s">
        <v>32</v>
      </c>
      <c r="N253" s="272" t="s">
        <v>48</v>
      </c>
      <c r="O253" s="87"/>
      <c r="P253" s="226">
        <f>O253*H253</f>
        <v>0</v>
      </c>
      <c r="Q253" s="226">
        <v>0.079000000000000001</v>
      </c>
      <c r="R253" s="226">
        <f>Q253*H253</f>
        <v>0.079000000000000001</v>
      </c>
      <c r="S253" s="226">
        <v>0</v>
      </c>
      <c r="T253" s="22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8" t="s">
        <v>332</v>
      </c>
      <c r="AT253" s="228" t="s">
        <v>267</v>
      </c>
      <c r="AU253" s="228" t="s">
        <v>86</v>
      </c>
      <c r="AY253" s="19" t="s">
        <v>166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9" t="s">
        <v>84</v>
      </c>
      <c r="BK253" s="229">
        <f>ROUND(I253*H253,2)</f>
        <v>0</v>
      </c>
      <c r="BL253" s="19" t="s">
        <v>245</v>
      </c>
      <c r="BM253" s="228" t="s">
        <v>1874</v>
      </c>
    </row>
    <row r="254" s="2" customFormat="1">
      <c r="A254" s="41"/>
      <c r="B254" s="42"/>
      <c r="C254" s="43"/>
      <c r="D254" s="232" t="s">
        <v>308</v>
      </c>
      <c r="E254" s="43"/>
      <c r="F254" s="273" t="s">
        <v>1875</v>
      </c>
      <c r="G254" s="43"/>
      <c r="H254" s="43"/>
      <c r="I254" s="274"/>
      <c r="J254" s="43"/>
      <c r="K254" s="43"/>
      <c r="L254" s="47"/>
      <c r="M254" s="275"/>
      <c r="N254" s="27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308</v>
      </c>
      <c r="AU254" s="19" t="s">
        <v>86</v>
      </c>
    </row>
    <row r="255" s="13" customFormat="1">
      <c r="A255" s="13"/>
      <c r="B255" s="230"/>
      <c r="C255" s="231"/>
      <c r="D255" s="232" t="s">
        <v>175</v>
      </c>
      <c r="E255" s="233" t="s">
        <v>32</v>
      </c>
      <c r="F255" s="234" t="s">
        <v>1876</v>
      </c>
      <c r="G255" s="231"/>
      <c r="H255" s="235">
        <v>1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175</v>
      </c>
      <c r="AU255" s="241" t="s">
        <v>86</v>
      </c>
      <c r="AV255" s="13" t="s">
        <v>86</v>
      </c>
      <c r="AW255" s="13" t="s">
        <v>39</v>
      </c>
      <c r="AX255" s="13" t="s">
        <v>84</v>
      </c>
      <c r="AY255" s="241" t="s">
        <v>166</v>
      </c>
    </row>
    <row r="256" s="2" customFormat="1">
      <c r="A256" s="41"/>
      <c r="B256" s="42"/>
      <c r="C256" s="217" t="s">
        <v>398</v>
      </c>
      <c r="D256" s="217" t="s">
        <v>168</v>
      </c>
      <c r="E256" s="218" t="s">
        <v>1877</v>
      </c>
      <c r="F256" s="219" t="s">
        <v>1878</v>
      </c>
      <c r="G256" s="220" t="s">
        <v>205</v>
      </c>
      <c r="H256" s="221">
        <v>3</v>
      </c>
      <c r="I256" s="222"/>
      <c r="J256" s="223">
        <f>ROUND(I256*H256,2)</f>
        <v>0</v>
      </c>
      <c r="K256" s="219" t="s">
        <v>172</v>
      </c>
      <c r="L256" s="47"/>
      <c r="M256" s="224" t="s">
        <v>32</v>
      </c>
      <c r="N256" s="225" t="s">
        <v>48</v>
      </c>
      <c r="O256" s="87"/>
      <c r="P256" s="226">
        <f>O256*H256</f>
        <v>0</v>
      </c>
      <c r="Q256" s="226">
        <v>0.00085999999999999998</v>
      </c>
      <c r="R256" s="226">
        <f>Q256*H256</f>
        <v>0.0025799999999999998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245</v>
      </c>
      <c r="AT256" s="228" t="s">
        <v>168</v>
      </c>
      <c r="AU256" s="228" t="s">
        <v>86</v>
      </c>
      <c r="AY256" s="19" t="s">
        <v>166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9" t="s">
        <v>84</v>
      </c>
      <c r="BK256" s="229">
        <f>ROUND(I256*H256,2)</f>
        <v>0</v>
      </c>
      <c r="BL256" s="19" t="s">
        <v>245</v>
      </c>
      <c r="BM256" s="228" t="s">
        <v>1879</v>
      </c>
    </row>
    <row r="257" s="13" customFormat="1">
      <c r="A257" s="13"/>
      <c r="B257" s="230"/>
      <c r="C257" s="231"/>
      <c r="D257" s="232" t="s">
        <v>175</v>
      </c>
      <c r="E257" s="233" t="s">
        <v>32</v>
      </c>
      <c r="F257" s="234" t="s">
        <v>1880</v>
      </c>
      <c r="G257" s="231"/>
      <c r="H257" s="235">
        <v>1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175</v>
      </c>
      <c r="AU257" s="241" t="s">
        <v>86</v>
      </c>
      <c r="AV257" s="13" t="s">
        <v>86</v>
      </c>
      <c r="AW257" s="13" t="s">
        <v>39</v>
      </c>
      <c r="AX257" s="13" t="s">
        <v>77</v>
      </c>
      <c r="AY257" s="241" t="s">
        <v>166</v>
      </c>
    </row>
    <row r="258" s="13" customFormat="1">
      <c r="A258" s="13"/>
      <c r="B258" s="230"/>
      <c r="C258" s="231"/>
      <c r="D258" s="232" t="s">
        <v>175</v>
      </c>
      <c r="E258" s="233" t="s">
        <v>32</v>
      </c>
      <c r="F258" s="234" t="s">
        <v>1881</v>
      </c>
      <c r="G258" s="231"/>
      <c r="H258" s="235">
        <v>1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175</v>
      </c>
      <c r="AU258" s="241" t="s">
        <v>86</v>
      </c>
      <c r="AV258" s="13" t="s">
        <v>86</v>
      </c>
      <c r="AW258" s="13" t="s">
        <v>39</v>
      </c>
      <c r="AX258" s="13" t="s">
        <v>77</v>
      </c>
      <c r="AY258" s="241" t="s">
        <v>166</v>
      </c>
    </row>
    <row r="259" s="13" customFormat="1">
      <c r="A259" s="13"/>
      <c r="B259" s="230"/>
      <c r="C259" s="231"/>
      <c r="D259" s="232" t="s">
        <v>175</v>
      </c>
      <c r="E259" s="233" t="s">
        <v>32</v>
      </c>
      <c r="F259" s="234" t="s">
        <v>1882</v>
      </c>
      <c r="G259" s="231"/>
      <c r="H259" s="235">
        <v>1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175</v>
      </c>
      <c r="AU259" s="241" t="s">
        <v>86</v>
      </c>
      <c r="AV259" s="13" t="s">
        <v>86</v>
      </c>
      <c r="AW259" s="13" t="s">
        <v>39</v>
      </c>
      <c r="AX259" s="13" t="s">
        <v>77</v>
      </c>
      <c r="AY259" s="241" t="s">
        <v>166</v>
      </c>
    </row>
    <row r="260" s="14" customFormat="1">
      <c r="A260" s="14"/>
      <c r="B260" s="242"/>
      <c r="C260" s="243"/>
      <c r="D260" s="232" t="s">
        <v>175</v>
      </c>
      <c r="E260" s="244" t="s">
        <v>32</v>
      </c>
      <c r="F260" s="245" t="s">
        <v>219</v>
      </c>
      <c r="G260" s="243"/>
      <c r="H260" s="246">
        <v>3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175</v>
      </c>
      <c r="AU260" s="252" t="s">
        <v>86</v>
      </c>
      <c r="AV260" s="14" t="s">
        <v>173</v>
      </c>
      <c r="AW260" s="14" t="s">
        <v>39</v>
      </c>
      <c r="AX260" s="14" t="s">
        <v>84</v>
      </c>
      <c r="AY260" s="252" t="s">
        <v>166</v>
      </c>
    </row>
    <row r="261" s="2" customFormat="1" ht="16.5" customHeight="1">
      <c r="A261" s="41"/>
      <c r="B261" s="42"/>
      <c r="C261" s="263" t="s">
        <v>402</v>
      </c>
      <c r="D261" s="263" t="s">
        <v>267</v>
      </c>
      <c r="E261" s="264" t="s">
        <v>1883</v>
      </c>
      <c r="F261" s="265" t="s">
        <v>1884</v>
      </c>
      <c r="G261" s="266" t="s">
        <v>205</v>
      </c>
      <c r="H261" s="267">
        <v>1</v>
      </c>
      <c r="I261" s="268"/>
      <c r="J261" s="269">
        <f>ROUND(I261*H261,2)</f>
        <v>0</v>
      </c>
      <c r="K261" s="265" t="s">
        <v>32</v>
      </c>
      <c r="L261" s="270"/>
      <c r="M261" s="271" t="s">
        <v>32</v>
      </c>
      <c r="N261" s="272" t="s">
        <v>48</v>
      </c>
      <c r="O261" s="87"/>
      <c r="P261" s="226">
        <f>O261*H261</f>
        <v>0</v>
      </c>
      <c r="Q261" s="226">
        <v>0.050000000000000003</v>
      </c>
      <c r="R261" s="226">
        <f>Q261*H261</f>
        <v>0.050000000000000003</v>
      </c>
      <c r="S261" s="226">
        <v>0</v>
      </c>
      <c r="T261" s="22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8" t="s">
        <v>332</v>
      </c>
      <c r="AT261" s="228" t="s">
        <v>267</v>
      </c>
      <c r="AU261" s="228" t="s">
        <v>86</v>
      </c>
      <c r="AY261" s="19" t="s">
        <v>166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9" t="s">
        <v>84</v>
      </c>
      <c r="BK261" s="229">
        <f>ROUND(I261*H261,2)</f>
        <v>0</v>
      </c>
      <c r="BL261" s="19" t="s">
        <v>245</v>
      </c>
      <c r="BM261" s="228" t="s">
        <v>1885</v>
      </c>
    </row>
    <row r="262" s="2" customFormat="1">
      <c r="A262" s="41"/>
      <c r="B262" s="42"/>
      <c r="C262" s="43"/>
      <c r="D262" s="232" t="s">
        <v>308</v>
      </c>
      <c r="E262" s="43"/>
      <c r="F262" s="273" t="s">
        <v>1886</v>
      </c>
      <c r="G262" s="43"/>
      <c r="H262" s="43"/>
      <c r="I262" s="274"/>
      <c r="J262" s="43"/>
      <c r="K262" s="43"/>
      <c r="L262" s="47"/>
      <c r="M262" s="275"/>
      <c r="N262" s="27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19" t="s">
        <v>308</v>
      </c>
      <c r="AU262" s="19" t="s">
        <v>86</v>
      </c>
    </row>
    <row r="263" s="2" customFormat="1" ht="16.5" customHeight="1">
      <c r="A263" s="41"/>
      <c r="B263" s="42"/>
      <c r="C263" s="263" t="s">
        <v>406</v>
      </c>
      <c r="D263" s="263" t="s">
        <v>267</v>
      </c>
      <c r="E263" s="264" t="s">
        <v>1887</v>
      </c>
      <c r="F263" s="265" t="s">
        <v>1888</v>
      </c>
      <c r="G263" s="266" t="s">
        <v>205</v>
      </c>
      <c r="H263" s="267">
        <v>1</v>
      </c>
      <c r="I263" s="268"/>
      <c r="J263" s="269">
        <f>ROUND(I263*H263,2)</f>
        <v>0</v>
      </c>
      <c r="K263" s="265" t="s">
        <v>32</v>
      </c>
      <c r="L263" s="270"/>
      <c r="M263" s="271" t="s">
        <v>32</v>
      </c>
      <c r="N263" s="272" t="s">
        <v>48</v>
      </c>
      <c r="O263" s="87"/>
      <c r="P263" s="226">
        <f>O263*H263</f>
        <v>0</v>
      </c>
      <c r="Q263" s="226">
        <v>0.052999999999999998</v>
      </c>
      <c r="R263" s="226">
        <f>Q263*H263</f>
        <v>0.052999999999999998</v>
      </c>
      <c r="S263" s="226">
        <v>0</v>
      </c>
      <c r="T263" s="22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8" t="s">
        <v>332</v>
      </c>
      <c r="AT263" s="228" t="s">
        <v>267</v>
      </c>
      <c r="AU263" s="228" t="s">
        <v>86</v>
      </c>
      <c r="AY263" s="19" t="s">
        <v>166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9" t="s">
        <v>84</v>
      </c>
      <c r="BK263" s="229">
        <f>ROUND(I263*H263,2)</f>
        <v>0</v>
      </c>
      <c r="BL263" s="19" t="s">
        <v>245</v>
      </c>
      <c r="BM263" s="228" t="s">
        <v>1889</v>
      </c>
    </row>
    <row r="264" s="2" customFormat="1">
      <c r="A264" s="41"/>
      <c r="B264" s="42"/>
      <c r="C264" s="43"/>
      <c r="D264" s="232" t="s">
        <v>308</v>
      </c>
      <c r="E264" s="43"/>
      <c r="F264" s="273" t="s">
        <v>1886</v>
      </c>
      <c r="G264" s="43"/>
      <c r="H264" s="43"/>
      <c r="I264" s="274"/>
      <c r="J264" s="43"/>
      <c r="K264" s="43"/>
      <c r="L264" s="47"/>
      <c r="M264" s="275"/>
      <c r="N264" s="276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308</v>
      </c>
      <c r="AU264" s="19" t="s">
        <v>86</v>
      </c>
    </row>
    <row r="265" s="2" customFormat="1" ht="16.5" customHeight="1">
      <c r="A265" s="41"/>
      <c r="B265" s="42"/>
      <c r="C265" s="263" t="s">
        <v>413</v>
      </c>
      <c r="D265" s="263" t="s">
        <v>267</v>
      </c>
      <c r="E265" s="264" t="s">
        <v>1890</v>
      </c>
      <c r="F265" s="265" t="s">
        <v>1891</v>
      </c>
      <c r="G265" s="266" t="s">
        <v>205</v>
      </c>
      <c r="H265" s="267">
        <v>1</v>
      </c>
      <c r="I265" s="268"/>
      <c r="J265" s="269">
        <f>ROUND(I265*H265,2)</f>
        <v>0</v>
      </c>
      <c r="K265" s="265" t="s">
        <v>32</v>
      </c>
      <c r="L265" s="270"/>
      <c r="M265" s="271" t="s">
        <v>32</v>
      </c>
      <c r="N265" s="272" t="s">
        <v>48</v>
      </c>
      <c r="O265" s="87"/>
      <c r="P265" s="226">
        <f>O265*H265</f>
        <v>0</v>
      </c>
      <c r="Q265" s="226">
        <v>0.052999999999999998</v>
      </c>
      <c r="R265" s="226">
        <f>Q265*H265</f>
        <v>0.052999999999999998</v>
      </c>
      <c r="S265" s="226">
        <v>0</v>
      </c>
      <c r="T265" s="22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8" t="s">
        <v>332</v>
      </c>
      <c r="AT265" s="228" t="s">
        <v>267</v>
      </c>
      <c r="AU265" s="228" t="s">
        <v>86</v>
      </c>
      <c r="AY265" s="19" t="s">
        <v>166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9" t="s">
        <v>84</v>
      </c>
      <c r="BK265" s="229">
        <f>ROUND(I265*H265,2)</f>
        <v>0</v>
      </c>
      <c r="BL265" s="19" t="s">
        <v>245</v>
      </c>
      <c r="BM265" s="228" t="s">
        <v>1892</v>
      </c>
    </row>
    <row r="266" s="2" customFormat="1">
      <c r="A266" s="41"/>
      <c r="B266" s="42"/>
      <c r="C266" s="43"/>
      <c r="D266" s="232" t="s">
        <v>308</v>
      </c>
      <c r="E266" s="43"/>
      <c r="F266" s="273" t="s">
        <v>1893</v>
      </c>
      <c r="G266" s="43"/>
      <c r="H266" s="43"/>
      <c r="I266" s="274"/>
      <c r="J266" s="43"/>
      <c r="K266" s="43"/>
      <c r="L266" s="47"/>
      <c r="M266" s="275"/>
      <c r="N266" s="276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308</v>
      </c>
      <c r="AU266" s="19" t="s">
        <v>86</v>
      </c>
    </row>
    <row r="267" s="2" customFormat="1" ht="33" customHeight="1">
      <c r="A267" s="41"/>
      <c r="B267" s="42"/>
      <c r="C267" s="217" t="s">
        <v>418</v>
      </c>
      <c r="D267" s="217" t="s">
        <v>168</v>
      </c>
      <c r="E267" s="218" t="s">
        <v>1894</v>
      </c>
      <c r="F267" s="219" t="s">
        <v>1895</v>
      </c>
      <c r="G267" s="220" t="s">
        <v>205</v>
      </c>
      <c r="H267" s="221">
        <v>5</v>
      </c>
      <c r="I267" s="222"/>
      <c r="J267" s="223">
        <f>ROUND(I267*H267,2)</f>
        <v>0</v>
      </c>
      <c r="K267" s="219" t="s">
        <v>172</v>
      </c>
      <c r="L267" s="47"/>
      <c r="M267" s="224" t="s">
        <v>32</v>
      </c>
      <c r="N267" s="225" t="s">
        <v>48</v>
      </c>
      <c r="O267" s="87"/>
      <c r="P267" s="226">
        <f>O267*H267</f>
        <v>0</v>
      </c>
      <c r="Q267" s="226">
        <v>0.00025999999999999998</v>
      </c>
      <c r="R267" s="226">
        <f>Q267*H267</f>
        <v>0.0012999999999999999</v>
      </c>
      <c r="S267" s="226">
        <v>0</v>
      </c>
      <c r="T267" s="22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8" t="s">
        <v>245</v>
      </c>
      <c r="AT267" s="228" t="s">
        <v>168</v>
      </c>
      <c r="AU267" s="228" t="s">
        <v>86</v>
      </c>
      <c r="AY267" s="19" t="s">
        <v>166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9" t="s">
        <v>84</v>
      </c>
      <c r="BK267" s="229">
        <f>ROUND(I267*H267,2)</f>
        <v>0</v>
      </c>
      <c r="BL267" s="19" t="s">
        <v>245</v>
      </c>
      <c r="BM267" s="228" t="s">
        <v>1896</v>
      </c>
    </row>
    <row r="268" s="2" customFormat="1" ht="16.5" customHeight="1">
      <c r="A268" s="41"/>
      <c r="B268" s="42"/>
      <c r="C268" s="263" t="s">
        <v>423</v>
      </c>
      <c r="D268" s="263" t="s">
        <v>267</v>
      </c>
      <c r="E268" s="264" t="s">
        <v>1897</v>
      </c>
      <c r="F268" s="265" t="s">
        <v>1898</v>
      </c>
      <c r="G268" s="266" t="s">
        <v>205</v>
      </c>
      <c r="H268" s="267">
        <v>5</v>
      </c>
      <c r="I268" s="268"/>
      <c r="J268" s="269">
        <f>ROUND(I268*H268,2)</f>
        <v>0</v>
      </c>
      <c r="K268" s="265" t="s">
        <v>172</v>
      </c>
      <c r="L268" s="270"/>
      <c r="M268" s="271" t="s">
        <v>32</v>
      </c>
      <c r="N268" s="272" t="s">
        <v>48</v>
      </c>
      <c r="O268" s="87"/>
      <c r="P268" s="226">
        <f>O268*H268</f>
        <v>0</v>
      </c>
      <c r="Q268" s="226">
        <v>0.035499999999999997</v>
      </c>
      <c r="R268" s="226">
        <f>Q268*H268</f>
        <v>0.17749999999999999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332</v>
      </c>
      <c r="AT268" s="228" t="s">
        <v>267</v>
      </c>
      <c r="AU268" s="228" t="s">
        <v>86</v>
      </c>
      <c r="AY268" s="19" t="s">
        <v>166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9" t="s">
        <v>84</v>
      </c>
      <c r="BK268" s="229">
        <f>ROUND(I268*H268,2)</f>
        <v>0</v>
      </c>
      <c r="BL268" s="19" t="s">
        <v>245</v>
      </c>
      <c r="BM268" s="228" t="s">
        <v>1899</v>
      </c>
    </row>
    <row r="269" s="2" customFormat="1" ht="16.5" customHeight="1">
      <c r="A269" s="41"/>
      <c r="B269" s="42"/>
      <c r="C269" s="263" t="s">
        <v>429</v>
      </c>
      <c r="D269" s="263" t="s">
        <v>267</v>
      </c>
      <c r="E269" s="264" t="s">
        <v>1900</v>
      </c>
      <c r="F269" s="265" t="s">
        <v>1901</v>
      </c>
      <c r="G269" s="266" t="s">
        <v>205</v>
      </c>
      <c r="H269" s="267">
        <v>5</v>
      </c>
      <c r="I269" s="268"/>
      <c r="J269" s="269">
        <f>ROUND(I269*H269,2)</f>
        <v>0</v>
      </c>
      <c r="K269" s="265" t="s">
        <v>172</v>
      </c>
      <c r="L269" s="270"/>
      <c r="M269" s="271" t="s">
        <v>32</v>
      </c>
      <c r="N269" s="272" t="s">
        <v>48</v>
      </c>
      <c r="O269" s="87"/>
      <c r="P269" s="226">
        <f>O269*H269</f>
        <v>0</v>
      </c>
      <c r="Q269" s="226">
        <v>0.0038</v>
      </c>
      <c r="R269" s="226">
        <f>Q269*H269</f>
        <v>0.019</v>
      </c>
      <c r="S269" s="226">
        <v>0</v>
      </c>
      <c r="T269" s="22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8" t="s">
        <v>332</v>
      </c>
      <c r="AT269" s="228" t="s">
        <v>267</v>
      </c>
      <c r="AU269" s="228" t="s">
        <v>86</v>
      </c>
      <c r="AY269" s="19" t="s">
        <v>166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9" t="s">
        <v>84</v>
      </c>
      <c r="BK269" s="229">
        <f>ROUND(I269*H269,2)</f>
        <v>0</v>
      </c>
      <c r="BL269" s="19" t="s">
        <v>245</v>
      </c>
      <c r="BM269" s="228" t="s">
        <v>1902</v>
      </c>
    </row>
    <row r="270" s="2" customFormat="1" ht="16.5" customHeight="1">
      <c r="A270" s="41"/>
      <c r="B270" s="42"/>
      <c r="C270" s="263" t="s">
        <v>448</v>
      </c>
      <c r="D270" s="263" t="s">
        <v>267</v>
      </c>
      <c r="E270" s="264" t="s">
        <v>1903</v>
      </c>
      <c r="F270" s="265" t="s">
        <v>1904</v>
      </c>
      <c r="G270" s="266" t="s">
        <v>205</v>
      </c>
      <c r="H270" s="267">
        <v>5</v>
      </c>
      <c r="I270" s="268"/>
      <c r="J270" s="269">
        <f>ROUND(I270*H270,2)</f>
        <v>0</v>
      </c>
      <c r="K270" s="265" t="s">
        <v>172</v>
      </c>
      <c r="L270" s="270"/>
      <c r="M270" s="271" t="s">
        <v>32</v>
      </c>
      <c r="N270" s="272" t="s">
        <v>48</v>
      </c>
      <c r="O270" s="87"/>
      <c r="P270" s="226">
        <f>O270*H270</f>
        <v>0</v>
      </c>
      <c r="Q270" s="226">
        <v>0.00081999999999999998</v>
      </c>
      <c r="R270" s="226">
        <f>Q270*H270</f>
        <v>0.0040999999999999995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332</v>
      </c>
      <c r="AT270" s="228" t="s">
        <v>267</v>
      </c>
      <c r="AU270" s="228" t="s">
        <v>86</v>
      </c>
      <c r="AY270" s="19" t="s">
        <v>166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9" t="s">
        <v>84</v>
      </c>
      <c r="BK270" s="229">
        <f>ROUND(I270*H270,2)</f>
        <v>0</v>
      </c>
      <c r="BL270" s="19" t="s">
        <v>245</v>
      </c>
      <c r="BM270" s="228" t="s">
        <v>1905</v>
      </c>
    </row>
    <row r="271" s="2" customFormat="1" ht="16.5" customHeight="1">
      <c r="A271" s="41"/>
      <c r="B271" s="42"/>
      <c r="C271" s="263" t="s">
        <v>453</v>
      </c>
      <c r="D271" s="263" t="s">
        <v>267</v>
      </c>
      <c r="E271" s="264" t="s">
        <v>1906</v>
      </c>
      <c r="F271" s="265" t="s">
        <v>1907</v>
      </c>
      <c r="G271" s="266" t="s">
        <v>205</v>
      </c>
      <c r="H271" s="267">
        <v>5</v>
      </c>
      <c r="I271" s="268"/>
      <c r="J271" s="269">
        <f>ROUND(I271*H271,2)</f>
        <v>0</v>
      </c>
      <c r="K271" s="265" t="s">
        <v>32</v>
      </c>
      <c r="L271" s="270"/>
      <c r="M271" s="271" t="s">
        <v>32</v>
      </c>
      <c r="N271" s="272" t="s">
        <v>48</v>
      </c>
      <c r="O271" s="87"/>
      <c r="P271" s="226">
        <f>O271*H271</f>
        <v>0</v>
      </c>
      <c r="Q271" s="226">
        <v>0.00081999999999999998</v>
      </c>
      <c r="R271" s="226">
        <f>Q271*H271</f>
        <v>0.0040999999999999995</v>
      </c>
      <c r="S271" s="226">
        <v>0</v>
      </c>
      <c r="T271" s="22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8" t="s">
        <v>332</v>
      </c>
      <c r="AT271" s="228" t="s">
        <v>267</v>
      </c>
      <c r="AU271" s="228" t="s">
        <v>86</v>
      </c>
      <c r="AY271" s="19" t="s">
        <v>166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9" t="s">
        <v>84</v>
      </c>
      <c r="BK271" s="229">
        <f>ROUND(I271*H271,2)</f>
        <v>0</v>
      </c>
      <c r="BL271" s="19" t="s">
        <v>245</v>
      </c>
      <c r="BM271" s="228" t="s">
        <v>1908</v>
      </c>
    </row>
    <row r="272" s="2" customFormat="1" ht="16.5" customHeight="1">
      <c r="A272" s="41"/>
      <c r="B272" s="42"/>
      <c r="C272" s="263" t="s">
        <v>458</v>
      </c>
      <c r="D272" s="263" t="s">
        <v>267</v>
      </c>
      <c r="E272" s="264" t="s">
        <v>1909</v>
      </c>
      <c r="F272" s="265" t="s">
        <v>1910</v>
      </c>
      <c r="G272" s="266" t="s">
        <v>1911</v>
      </c>
      <c r="H272" s="267">
        <v>5</v>
      </c>
      <c r="I272" s="268"/>
      <c r="J272" s="269">
        <f>ROUND(I272*H272,2)</f>
        <v>0</v>
      </c>
      <c r="K272" s="265" t="s">
        <v>172</v>
      </c>
      <c r="L272" s="270"/>
      <c r="M272" s="271" t="s">
        <v>32</v>
      </c>
      <c r="N272" s="272" t="s">
        <v>48</v>
      </c>
      <c r="O272" s="87"/>
      <c r="P272" s="226">
        <f>O272*H272</f>
        <v>0</v>
      </c>
      <c r="Q272" s="226">
        <v>0.0033</v>
      </c>
      <c r="R272" s="226">
        <f>Q272*H272</f>
        <v>0.016500000000000001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332</v>
      </c>
      <c r="AT272" s="228" t="s">
        <v>267</v>
      </c>
      <c r="AU272" s="228" t="s">
        <v>86</v>
      </c>
      <c r="AY272" s="19" t="s">
        <v>166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9" t="s">
        <v>84</v>
      </c>
      <c r="BK272" s="229">
        <f>ROUND(I272*H272,2)</f>
        <v>0</v>
      </c>
      <c r="BL272" s="19" t="s">
        <v>245</v>
      </c>
      <c r="BM272" s="228" t="s">
        <v>1912</v>
      </c>
    </row>
    <row r="273" s="2" customFormat="1" ht="16.5" customHeight="1">
      <c r="A273" s="41"/>
      <c r="B273" s="42"/>
      <c r="C273" s="263" t="s">
        <v>464</v>
      </c>
      <c r="D273" s="263" t="s">
        <v>267</v>
      </c>
      <c r="E273" s="264" t="s">
        <v>1913</v>
      </c>
      <c r="F273" s="265" t="s">
        <v>1914</v>
      </c>
      <c r="G273" s="266" t="s">
        <v>1911</v>
      </c>
      <c r="H273" s="267">
        <v>5</v>
      </c>
      <c r="I273" s="268"/>
      <c r="J273" s="269">
        <f>ROUND(I273*H273,2)</f>
        <v>0</v>
      </c>
      <c r="K273" s="265" t="s">
        <v>32</v>
      </c>
      <c r="L273" s="270"/>
      <c r="M273" s="271" t="s">
        <v>32</v>
      </c>
      <c r="N273" s="272" t="s">
        <v>48</v>
      </c>
      <c r="O273" s="87"/>
      <c r="P273" s="226">
        <f>O273*H273</f>
        <v>0</v>
      </c>
      <c r="Q273" s="226">
        <v>0.0033</v>
      </c>
      <c r="R273" s="226">
        <f>Q273*H273</f>
        <v>0.016500000000000001</v>
      </c>
      <c r="S273" s="226">
        <v>0</v>
      </c>
      <c r="T273" s="22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8" t="s">
        <v>332</v>
      </c>
      <c r="AT273" s="228" t="s">
        <v>267</v>
      </c>
      <c r="AU273" s="228" t="s">
        <v>86</v>
      </c>
      <c r="AY273" s="19" t="s">
        <v>166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9" t="s">
        <v>84</v>
      </c>
      <c r="BK273" s="229">
        <f>ROUND(I273*H273,2)</f>
        <v>0</v>
      </c>
      <c r="BL273" s="19" t="s">
        <v>245</v>
      </c>
      <c r="BM273" s="228" t="s">
        <v>1915</v>
      </c>
    </row>
    <row r="274" s="2" customFormat="1">
      <c r="A274" s="41"/>
      <c r="B274" s="42"/>
      <c r="C274" s="217" t="s">
        <v>469</v>
      </c>
      <c r="D274" s="217" t="s">
        <v>168</v>
      </c>
      <c r="E274" s="218" t="s">
        <v>1916</v>
      </c>
      <c r="F274" s="219" t="s">
        <v>1917</v>
      </c>
      <c r="G274" s="220" t="s">
        <v>205</v>
      </c>
      <c r="H274" s="221">
        <v>2</v>
      </c>
      <c r="I274" s="222"/>
      <c r="J274" s="223">
        <f>ROUND(I274*H274,2)</f>
        <v>0</v>
      </c>
      <c r="K274" s="219" t="s">
        <v>172</v>
      </c>
      <c r="L274" s="47"/>
      <c r="M274" s="224" t="s">
        <v>32</v>
      </c>
      <c r="N274" s="225" t="s">
        <v>48</v>
      </c>
      <c r="O274" s="87"/>
      <c r="P274" s="226">
        <f>O274*H274</f>
        <v>0</v>
      </c>
      <c r="Q274" s="226">
        <v>0</v>
      </c>
      <c r="R274" s="226">
        <f>Q274*H274</f>
        <v>0</v>
      </c>
      <c r="S274" s="226">
        <v>0.024</v>
      </c>
      <c r="T274" s="227">
        <f>S274*H274</f>
        <v>0.048000000000000001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8" t="s">
        <v>245</v>
      </c>
      <c r="AT274" s="228" t="s">
        <v>168</v>
      </c>
      <c r="AU274" s="228" t="s">
        <v>86</v>
      </c>
      <c r="AY274" s="19" t="s">
        <v>166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9" t="s">
        <v>84</v>
      </c>
      <c r="BK274" s="229">
        <f>ROUND(I274*H274,2)</f>
        <v>0</v>
      </c>
      <c r="BL274" s="19" t="s">
        <v>245</v>
      </c>
      <c r="BM274" s="228" t="s">
        <v>1918</v>
      </c>
    </row>
    <row r="275" s="13" customFormat="1">
      <c r="A275" s="13"/>
      <c r="B275" s="230"/>
      <c r="C275" s="231"/>
      <c r="D275" s="232" t="s">
        <v>175</v>
      </c>
      <c r="E275" s="233" t="s">
        <v>32</v>
      </c>
      <c r="F275" s="234" t="s">
        <v>1731</v>
      </c>
      <c r="G275" s="231"/>
      <c r="H275" s="235">
        <v>2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175</v>
      </c>
      <c r="AU275" s="241" t="s">
        <v>86</v>
      </c>
      <c r="AV275" s="13" t="s">
        <v>86</v>
      </c>
      <c r="AW275" s="13" t="s">
        <v>39</v>
      </c>
      <c r="AX275" s="13" t="s">
        <v>84</v>
      </c>
      <c r="AY275" s="241" t="s">
        <v>166</v>
      </c>
    </row>
    <row r="276" s="2" customFormat="1" ht="21.75" customHeight="1">
      <c r="A276" s="41"/>
      <c r="B276" s="42"/>
      <c r="C276" s="217" t="s">
        <v>473</v>
      </c>
      <c r="D276" s="217" t="s">
        <v>168</v>
      </c>
      <c r="E276" s="218" t="s">
        <v>1919</v>
      </c>
      <c r="F276" s="219" t="s">
        <v>1920</v>
      </c>
      <c r="G276" s="220" t="s">
        <v>205</v>
      </c>
      <c r="H276" s="221">
        <v>108</v>
      </c>
      <c r="I276" s="222"/>
      <c r="J276" s="223">
        <f>ROUND(I276*H276,2)</f>
        <v>0</v>
      </c>
      <c r="K276" s="219" t="s">
        <v>172</v>
      </c>
      <c r="L276" s="47"/>
      <c r="M276" s="224" t="s">
        <v>32</v>
      </c>
      <c r="N276" s="225" t="s">
        <v>48</v>
      </c>
      <c r="O276" s="87"/>
      <c r="P276" s="226">
        <f>O276*H276</f>
        <v>0</v>
      </c>
      <c r="Q276" s="226">
        <v>0</v>
      </c>
      <c r="R276" s="226">
        <f>Q276*H276</f>
        <v>0</v>
      </c>
      <c r="S276" s="226">
        <v>0.0149</v>
      </c>
      <c r="T276" s="227">
        <f>S276*H276</f>
        <v>1.6092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8" t="s">
        <v>245</v>
      </c>
      <c r="AT276" s="228" t="s">
        <v>168</v>
      </c>
      <c r="AU276" s="228" t="s">
        <v>86</v>
      </c>
      <c r="AY276" s="19" t="s">
        <v>166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9" t="s">
        <v>84</v>
      </c>
      <c r="BK276" s="229">
        <f>ROUND(I276*H276,2)</f>
        <v>0</v>
      </c>
      <c r="BL276" s="19" t="s">
        <v>245</v>
      </c>
      <c r="BM276" s="228" t="s">
        <v>1921</v>
      </c>
    </row>
    <row r="277" s="13" customFormat="1">
      <c r="A277" s="13"/>
      <c r="B277" s="230"/>
      <c r="C277" s="231"/>
      <c r="D277" s="232" t="s">
        <v>175</v>
      </c>
      <c r="E277" s="233" t="s">
        <v>32</v>
      </c>
      <c r="F277" s="234" t="s">
        <v>1922</v>
      </c>
      <c r="G277" s="231"/>
      <c r="H277" s="235">
        <v>108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175</v>
      </c>
      <c r="AU277" s="241" t="s">
        <v>86</v>
      </c>
      <c r="AV277" s="13" t="s">
        <v>86</v>
      </c>
      <c r="AW277" s="13" t="s">
        <v>39</v>
      </c>
      <c r="AX277" s="13" t="s">
        <v>77</v>
      </c>
      <c r="AY277" s="241" t="s">
        <v>166</v>
      </c>
    </row>
    <row r="278" s="14" customFormat="1">
      <c r="A278" s="14"/>
      <c r="B278" s="242"/>
      <c r="C278" s="243"/>
      <c r="D278" s="232" t="s">
        <v>175</v>
      </c>
      <c r="E278" s="244" t="s">
        <v>32</v>
      </c>
      <c r="F278" s="245" t="s">
        <v>219</v>
      </c>
      <c r="G278" s="243"/>
      <c r="H278" s="246">
        <v>108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175</v>
      </c>
      <c r="AU278" s="252" t="s">
        <v>86</v>
      </c>
      <c r="AV278" s="14" t="s">
        <v>173</v>
      </c>
      <c r="AW278" s="14" t="s">
        <v>39</v>
      </c>
      <c r="AX278" s="14" t="s">
        <v>84</v>
      </c>
      <c r="AY278" s="252" t="s">
        <v>166</v>
      </c>
    </row>
    <row r="279" s="2" customFormat="1" ht="16.5" customHeight="1">
      <c r="A279" s="41"/>
      <c r="B279" s="42"/>
      <c r="C279" s="263" t="s">
        <v>478</v>
      </c>
      <c r="D279" s="263" t="s">
        <v>267</v>
      </c>
      <c r="E279" s="264" t="s">
        <v>1923</v>
      </c>
      <c r="F279" s="265" t="s">
        <v>1924</v>
      </c>
      <c r="G279" s="266" t="s">
        <v>182</v>
      </c>
      <c r="H279" s="267">
        <v>53.238999999999997</v>
      </c>
      <c r="I279" s="268"/>
      <c r="J279" s="269">
        <f>ROUND(I279*H279,2)</f>
        <v>0</v>
      </c>
      <c r="K279" s="265" t="s">
        <v>172</v>
      </c>
      <c r="L279" s="270"/>
      <c r="M279" s="271" t="s">
        <v>32</v>
      </c>
      <c r="N279" s="272" t="s">
        <v>48</v>
      </c>
      <c r="O279" s="87"/>
      <c r="P279" s="226">
        <f>O279*H279</f>
        <v>0</v>
      </c>
      <c r="Q279" s="226">
        <v>0.0080000000000000002</v>
      </c>
      <c r="R279" s="226">
        <f>Q279*H279</f>
        <v>0.42591200000000001</v>
      </c>
      <c r="S279" s="226">
        <v>0</v>
      </c>
      <c r="T279" s="22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8" t="s">
        <v>332</v>
      </c>
      <c r="AT279" s="228" t="s">
        <v>267</v>
      </c>
      <c r="AU279" s="228" t="s">
        <v>86</v>
      </c>
      <c r="AY279" s="19" t="s">
        <v>166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9" t="s">
        <v>84</v>
      </c>
      <c r="BK279" s="229">
        <f>ROUND(I279*H279,2)</f>
        <v>0</v>
      </c>
      <c r="BL279" s="19" t="s">
        <v>245</v>
      </c>
      <c r="BM279" s="228" t="s">
        <v>1925</v>
      </c>
    </row>
    <row r="280" s="2" customFormat="1" ht="16.5" customHeight="1">
      <c r="A280" s="41"/>
      <c r="B280" s="42"/>
      <c r="C280" s="263" t="s">
        <v>483</v>
      </c>
      <c r="D280" s="263" t="s">
        <v>267</v>
      </c>
      <c r="E280" s="264" t="s">
        <v>1926</v>
      </c>
      <c r="F280" s="265" t="s">
        <v>1927</v>
      </c>
      <c r="G280" s="266" t="s">
        <v>182</v>
      </c>
      <c r="H280" s="267">
        <v>54.761000000000003</v>
      </c>
      <c r="I280" s="268"/>
      <c r="J280" s="269">
        <f>ROUND(I280*H280,2)</f>
        <v>0</v>
      </c>
      <c r="K280" s="265" t="s">
        <v>172</v>
      </c>
      <c r="L280" s="270"/>
      <c r="M280" s="271" t="s">
        <v>32</v>
      </c>
      <c r="N280" s="272" t="s">
        <v>48</v>
      </c>
      <c r="O280" s="87"/>
      <c r="P280" s="226">
        <f>O280*H280</f>
        <v>0</v>
      </c>
      <c r="Q280" s="226">
        <v>0.01</v>
      </c>
      <c r="R280" s="226">
        <f>Q280*H280</f>
        <v>0.54761000000000004</v>
      </c>
      <c r="S280" s="226">
        <v>0</v>
      </c>
      <c r="T280" s="22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8" t="s">
        <v>332</v>
      </c>
      <c r="AT280" s="228" t="s">
        <v>267</v>
      </c>
      <c r="AU280" s="228" t="s">
        <v>86</v>
      </c>
      <c r="AY280" s="19" t="s">
        <v>166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9" t="s">
        <v>84</v>
      </c>
      <c r="BK280" s="229">
        <f>ROUND(I280*H280,2)</f>
        <v>0</v>
      </c>
      <c r="BL280" s="19" t="s">
        <v>245</v>
      </c>
      <c r="BM280" s="228" t="s">
        <v>1928</v>
      </c>
    </row>
    <row r="281" s="2" customFormat="1">
      <c r="A281" s="41"/>
      <c r="B281" s="42"/>
      <c r="C281" s="217" t="s">
        <v>488</v>
      </c>
      <c r="D281" s="217" t="s">
        <v>168</v>
      </c>
      <c r="E281" s="218" t="s">
        <v>1929</v>
      </c>
      <c r="F281" s="219" t="s">
        <v>1930</v>
      </c>
      <c r="G281" s="220" t="s">
        <v>205</v>
      </c>
      <c r="H281" s="221">
        <v>6</v>
      </c>
      <c r="I281" s="222"/>
      <c r="J281" s="223">
        <f>ROUND(I281*H281,2)</f>
        <v>0</v>
      </c>
      <c r="K281" s="219" t="s">
        <v>172</v>
      </c>
      <c r="L281" s="47"/>
      <c r="M281" s="224" t="s">
        <v>32</v>
      </c>
      <c r="N281" s="225" t="s">
        <v>48</v>
      </c>
      <c r="O281" s="87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8" t="s">
        <v>245</v>
      </c>
      <c r="AT281" s="228" t="s">
        <v>168</v>
      </c>
      <c r="AU281" s="228" t="s">
        <v>86</v>
      </c>
      <c r="AY281" s="19" t="s">
        <v>166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9" t="s">
        <v>84</v>
      </c>
      <c r="BK281" s="229">
        <f>ROUND(I281*H281,2)</f>
        <v>0</v>
      </c>
      <c r="BL281" s="19" t="s">
        <v>245</v>
      </c>
      <c r="BM281" s="228" t="s">
        <v>1931</v>
      </c>
    </row>
    <row r="282" s="13" customFormat="1">
      <c r="A282" s="13"/>
      <c r="B282" s="230"/>
      <c r="C282" s="231"/>
      <c r="D282" s="232" t="s">
        <v>175</v>
      </c>
      <c r="E282" s="233" t="s">
        <v>32</v>
      </c>
      <c r="F282" s="234" t="s">
        <v>1932</v>
      </c>
      <c r="G282" s="231"/>
      <c r="H282" s="235">
        <v>6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175</v>
      </c>
      <c r="AU282" s="241" t="s">
        <v>86</v>
      </c>
      <c r="AV282" s="13" t="s">
        <v>86</v>
      </c>
      <c r="AW282" s="13" t="s">
        <v>39</v>
      </c>
      <c r="AX282" s="13" t="s">
        <v>84</v>
      </c>
      <c r="AY282" s="241" t="s">
        <v>166</v>
      </c>
    </row>
    <row r="283" s="2" customFormat="1" ht="16.5" customHeight="1">
      <c r="A283" s="41"/>
      <c r="B283" s="42"/>
      <c r="C283" s="263" t="s">
        <v>493</v>
      </c>
      <c r="D283" s="263" t="s">
        <v>267</v>
      </c>
      <c r="E283" s="264" t="s">
        <v>1933</v>
      </c>
      <c r="F283" s="265" t="s">
        <v>1934</v>
      </c>
      <c r="G283" s="266" t="s">
        <v>182</v>
      </c>
      <c r="H283" s="267">
        <v>6</v>
      </c>
      <c r="I283" s="268"/>
      <c r="J283" s="269">
        <f>ROUND(I283*H283,2)</f>
        <v>0</v>
      </c>
      <c r="K283" s="265" t="s">
        <v>172</v>
      </c>
      <c r="L283" s="270"/>
      <c r="M283" s="271" t="s">
        <v>32</v>
      </c>
      <c r="N283" s="272" t="s">
        <v>48</v>
      </c>
      <c r="O283" s="87"/>
      <c r="P283" s="226">
        <f>O283*H283</f>
        <v>0</v>
      </c>
      <c r="Q283" s="226">
        <v>0.0050000000000000001</v>
      </c>
      <c r="R283" s="226">
        <f>Q283*H283</f>
        <v>0.029999999999999999</v>
      </c>
      <c r="S283" s="226">
        <v>0</v>
      </c>
      <c r="T283" s="22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8" t="s">
        <v>332</v>
      </c>
      <c r="AT283" s="228" t="s">
        <v>267</v>
      </c>
      <c r="AU283" s="228" t="s">
        <v>86</v>
      </c>
      <c r="AY283" s="19" t="s">
        <v>166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9" t="s">
        <v>84</v>
      </c>
      <c r="BK283" s="229">
        <f>ROUND(I283*H283,2)</f>
        <v>0</v>
      </c>
      <c r="BL283" s="19" t="s">
        <v>245</v>
      </c>
      <c r="BM283" s="228" t="s">
        <v>1935</v>
      </c>
    </row>
    <row r="284" s="2" customFormat="1">
      <c r="A284" s="41"/>
      <c r="B284" s="42"/>
      <c r="C284" s="217" t="s">
        <v>498</v>
      </c>
      <c r="D284" s="217" t="s">
        <v>168</v>
      </c>
      <c r="E284" s="218" t="s">
        <v>1936</v>
      </c>
      <c r="F284" s="219" t="s">
        <v>1937</v>
      </c>
      <c r="G284" s="220" t="s">
        <v>205</v>
      </c>
      <c r="H284" s="221">
        <v>43</v>
      </c>
      <c r="I284" s="222"/>
      <c r="J284" s="223">
        <f>ROUND(I284*H284,2)</f>
        <v>0</v>
      </c>
      <c r="K284" s="219" t="s">
        <v>172</v>
      </c>
      <c r="L284" s="47"/>
      <c r="M284" s="224" t="s">
        <v>32</v>
      </c>
      <c r="N284" s="225" t="s">
        <v>48</v>
      </c>
      <c r="O284" s="87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8" t="s">
        <v>245</v>
      </c>
      <c r="AT284" s="228" t="s">
        <v>168</v>
      </c>
      <c r="AU284" s="228" t="s">
        <v>86</v>
      </c>
      <c r="AY284" s="19" t="s">
        <v>166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9" t="s">
        <v>84</v>
      </c>
      <c r="BK284" s="229">
        <f>ROUND(I284*H284,2)</f>
        <v>0</v>
      </c>
      <c r="BL284" s="19" t="s">
        <v>245</v>
      </c>
      <c r="BM284" s="228" t="s">
        <v>1938</v>
      </c>
    </row>
    <row r="285" s="13" customFormat="1">
      <c r="A285" s="13"/>
      <c r="B285" s="230"/>
      <c r="C285" s="231"/>
      <c r="D285" s="232" t="s">
        <v>175</v>
      </c>
      <c r="E285" s="233" t="s">
        <v>32</v>
      </c>
      <c r="F285" s="234" t="s">
        <v>1808</v>
      </c>
      <c r="G285" s="231"/>
      <c r="H285" s="235">
        <v>41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175</v>
      </c>
      <c r="AU285" s="241" t="s">
        <v>86</v>
      </c>
      <c r="AV285" s="13" t="s">
        <v>86</v>
      </c>
      <c r="AW285" s="13" t="s">
        <v>39</v>
      </c>
      <c r="AX285" s="13" t="s">
        <v>77</v>
      </c>
      <c r="AY285" s="241" t="s">
        <v>166</v>
      </c>
    </row>
    <row r="286" s="13" customFormat="1">
      <c r="A286" s="13"/>
      <c r="B286" s="230"/>
      <c r="C286" s="231"/>
      <c r="D286" s="232" t="s">
        <v>175</v>
      </c>
      <c r="E286" s="233" t="s">
        <v>32</v>
      </c>
      <c r="F286" s="234" t="s">
        <v>1809</v>
      </c>
      <c r="G286" s="231"/>
      <c r="H286" s="235">
        <v>2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175</v>
      </c>
      <c r="AU286" s="241" t="s">
        <v>86</v>
      </c>
      <c r="AV286" s="13" t="s">
        <v>86</v>
      </c>
      <c r="AW286" s="13" t="s">
        <v>39</v>
      </c>
      <c r="AX286" s="13" t="s">
        <v>77</v>
      </c>
      <c r="AY286" s="241" t="s">
        <v>166</v>
      </c>
    </row>
    <row r="287" s="14" customFormat="1">
      <c r="A287" s="14"/>
      <c r="B287" s="242"/>
      <c r="C287" s="243"/>
      <c r="D287" s="232" t="s">
        <v>175</v>
      </c>
      <c r="E287" s="244" t="s">
        <v>32</v>
      </c>
      <c r="F287" s="245" t="s">
        <v>219</v>
      </c>
      <c r="G287" s="243"/>
      <c r="H287" s="246">
        <v>43</v>
      </c>
      <c r="I287" s="247"/>
      <c r="J287" s="243"/>
      <c r="K287" s="243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175</v>
      </c>
      <c r="AU287" s="252" t="s">
        <v>86</v>
      </c>
      <c r="AV287" s="14" t="s">
        <v>173</v>
      </c>
      <c r="AW287" s="14" t="s">
        <v>39</v>
      </c>
      <c r="AX287" s="14" t="s">
        <v>84</v>
      </c>
      <c r="AY287" s="252" t="s">
        <v>166</v>
      </c>
    </row>
    <row r="288" s="2" customFormat="1" ht="16.5" customHeight="1">
      <c r="A288" s="41"/>
      <c r="B288" s="42"/>
      <c r="C288" s="263" t="s">
        <v>505</v>
      </c>
      <c r="D288" s="263" t="s">
        <v>267</v>
      </c>
      <c r="E288" s="264" t="s">
        <v>1926</v>
      </c>
      <c r="F288" s="265" t="s">
        <v>1927</v>
      </c>
      <c r="G288" s="266" t="s">
        <v>182</v>
      </c>
      <c r="H288" s="267">
        <v>43</v>
      </c>
      <c r="I288" s="268"/>
      <c r="J288" s="269">
        <f>ROUND(I288*H288,2)</f>
        <v>0</v>
      </c>
      <c r="K288" s="265" t="s">
        <v>172</v>
      </c>
      <c r="L288" s="270"/>
      <c r="M288" s="271" t="s">
        <v>32</v>
      </c>
      <c r="N288" s="272" t="s">
        <v>48</v>
      </c>
      <c r="O288" s="87"/>
      <c r="P288" s="226">
        <f>O288*H288</f>
        <v>0</v>
      </c>
      <c r="Q288" s="226">
        <v>0.01</v>
      </c>
      <c r="R288" s="226">
        <f>Q288*H288</f>
        <v>0.42999999999999999</v>
      </c>
      <c r="S288" s="226">
        <v>0</v>
      </c>
      <c r="T288" s="227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8" t="s">
        <v>332</v>
      </c>
      <c r="AT288" s="228" t="s">
        <v>267</v>
      </c>
      <c r="AU288" s="228" t="s">
        <v>86</v>
      </c>
      <c r="AY288" s="19" t="s">
        <v>166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9" t="s">
        <v>84</v>
      </c>
      <c r="BK288" s="229">
        <f>ROUND(I288*H288,2)</f>
        <v>0</v>
      </c>
      <c r="BL288" s="19" t="s">
        <v>245</v>
      </c>
      <c r="BM288" s="228" t="s">
        <v>1939</v>
      </c>
    </row>
    <row r="289" s="2" customFormat="1">
      <c r="A289" s="41"/>
      <c r="B289" s="42"/>
      <c r="C289" s="217" t="s">
        <v>510</v>
      </c>
      <c r="D289" s="217" t="s">
        <v>168</v>
      </c>
      <c r="E289" s="218" t="s">
        <v>1940</v>
      </c>
      <c r="F289" s="219" t="s">
        <v>1941</v>
      </c>
      <c r="G289" s="220" t="s">
        <v>205</v>
      </c>
      <c r="H289" s="221">
        <v>246.30000000000001</v>
      </c>
      <c r="I289" s="222"/>
      <c r="J289" s="223">
        <f>ROUND(I289*H289,2)</f>
        <v>0</v>
      </c>
      <c r="K289" s="219" t="s">
        <v>172</v>
      </c>
      <c r="L289" s="47"/>
      <c r="M289" s="224" t="s">
        <v>32</v>
      </c>
      <c r="N289" s="225" t="s">
        <v>48</v>
      </c>
      <c r="O289" s="87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8" t="s">
        <v>245</v>
      </c>
      <c r="AT289" s="228" t="s">
        <v>168</v>
      </c>
      <c r="AU289" s="228" t="s">
        <v>86</v>
      </c>
      <c r="AY289" s="19" t="s">
        <v>166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9" t="s">
        <v>84</v>
      </c>
      <c r="BK289" s="229">
        <f>ROUND(I289*H289,2)</f>
        <v>0</v>
      </c>
      <c r="BL289" s="19" t="s">
        <v>245</v>
      </c>
      <c r="BM289" s="228" t="s">
        <v>1942</v>
      </c>
    </row>
    <row r="290" s="13" customFormat="1">
      <c r="A290" s="13"/>
      <c r="B290" s="230"/>
      <c r="C290" s="231"/>
      <c r="D290" s="232" t="s">
        <v>175</v>
      </c>
      <c r="E290" s="233" t="s">
        <v>32</v>
      </c>
      <c r="F290" s="234" t="s">
        <v>1813</v>
      </c>
      <c r="G290" s="231"/>
      <c r="H290" s="235">
        <v>180.69999999999999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175</v>
      </c>
      <c r="AU290" s="241" t="s">
        <v>86</v>
      </c>
      <c r="AV290" s="13" t="s">
        <v>86</v>
      </c>
      <c r="AW290" s="13" t="s">
        <v>39</v>
      </c>
      <c r="AX290" s="13" t="s">
        <v>77</v>
      </c>
      <c r="AY290" s="241" t="s">
        <v>166</v>
      </c>
    </row>
    <row r="291" s="13" customFormat="1">
      <c r="A291" s="13"/>
      <c r="B291" s="230"/>
      <c r="C291" s="231"/>
      <c r="D291" s="232" t="s">
        <v>175</v>
      </c>
      <c r="E291" s="233" t="s">
        <v>32</v>
      </c>
      <c r="F291" s="234" t="s">
        <v>1814</v>
      </c>
      <c r="G291" s="231"/>
      <c r="H291" s="235">
        <v>59.799999999999997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175</v>
      </c>
      <c r="AU291" s="241" t="s">
        <v>86</v>
      </c>
      <c r="AV291" s="13" t="s">
        <v>86</v>
      </c>
      <c r="AW291" s="13" t="s">
        <v>39</v>
      </c>
      <c r="AX291" s="13" t="s">
        <v>77</v>
      </c>
      <c r="AY291" s="241" t="s">
        <v>166</v>
      </c>
    </row>
    <row r="292" s="13" customFormat="1">
      <c r="A292" s="13"/>
      <c r="B292" s="230"/>
      <c r="C292" s="231"/>
      <c r="D292" s="232" t="s">
        <v>175</v>
      </c>
      <c r="E292" s="233" t="s">
        <v>32</v>
      </c>
      <c r="F292" s="234" t="s">
        <v>1815</v>
      </c>
      <c r="G292" s="231"/>
      <c r="H292" s="235">
        <v>1.3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175</v>
      </c>
      <c r="AU292" s="241" t="s">
        <v>86</v>
      </c>
      <c r="AV292" s="13" t="s">
        <v>86</v>
      </c>
      <c r="AW292" s="13" t="s">
        <v>39</v>
      </c>
      <c r="AX292" s="13" t="s">
        <v>77</v>
      </c>
      <c r="AY292" s="241" t="s">
        <v>166</v>
      </c>
    </row>
    <row r="293" s="13" customFormat="1">
      <c r="A293" s="13"/>
      <c r="B293" s="230"/>
      <c r="C293" s="231"/>
      <c r="D293" s="232" t="s">
        <v>175</v>
      </c>
      <c r="E293" s="233" t="s">
        <v>32</v>
      </c>
      <c r="F293" s="234" t="s">
        <v>1815</v>
      </c>
      <c r="G293" s="231"/>
      <c r="H293" s="235">
        <v>1.3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175</v>
      </c>
      <c r="AU293" s="241" t="s">
        <v>86</v>
      </c>
      <c r="AV293" s="13" t="s">
        <v>86</v>
      </c>
      <c r="AW293" s="13" t="s">
        <v>39</v>
      </c>
      <c r="AX293" s="13" t="s">
        <v>77</v>
      </c>
      <c r="AY293" s="241" t="s">
        <v>166</v>
      </c>
    </row>
    <row r="294" s="13" customFormat="1">
      <c r="A294" s="13"/>
      <c r="B294" s="230"/>
      <c r="C294" s="231"/>
      <c r="D294" s="232" t="s">
        <v>175</v>
      </c>
      <c r="E294" s="233" t="s">
        <v>32</v>
      </c>
      <c r="F294" s="234" t="s">
        <v>1816</v>
      </c>
      <c r="G294" s="231"/>
      <c r="H294" s="235">
        <v>3.2000000000000002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175</v>
      </c>
      <c r="AU294" s="241" t="s">
        <v>86</v>
      </c>
      <c r="AV294" s="13" t="s">
        <v>86</v>
      </c>
      <c r="AW294" s="13" t="s">
        <v>39</v>
      </c>
      <c r="AX294" s="13" t="s">
        <v>77</v>
      </c>
      <c r="AY294" s="241" t="s">
        <v>166</v>
      </c>
    </row>
    <row r="295" s="14" customFormat="1">
      <c r="A295" s="14"/>
      <c r="B295" s="242"/>
      <c r="C295" s="243"/>
      <c r="D295" s="232" t="s">
        <v>175</v>
      </c>
      <c r="E295" s="244" t="s">
        <v>32</v>
      </c>
      <c r="F295" s="245" t="s">
        <v>219</v>
      </c>
      <c r="G295" s="243"/>
      <c r="H295" s="246">
        <v>246.30000000000001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175</v>
      </c>
      <c r="AU295" s="252" t="s">
        <v>86</v>
      </c>
      <c r="AV295" s="14" t="s">
        <v>173</v>
      </c>
      <c r="AW295" s="14" t="s">
        <v>39</v>
      </c>
      <c r="AX295" s="14" t="s">
        <v>84</v>
      </c>
      <c r="AY295" s="252" t="s">
        <v>166</v>
      </c>
    </row>
    <row r="296" s="2" customFormat="1" ht="16.5" customHeight="1">
      <c r="A296" s="41"/>
      <c r="B296" s="42"/>
      <c r="C296" s="263" t="s">
        <v>515</v>
      </c>
      <c r="D296" s="263" t="s">
        <v>267</v>
      </c>
      <c r="E296" s="264" t="s">
        <v>1926</v>
      </c>
      <c r="F296" s="265" t="s">
        <v>1927</v>
      </c>
      <c r="G296" s="266" t="s">
        <v>182</v>
      </c>
      <c r="H296" s="267">
        <v>246.30000000000001</v>
      </c>
      <c r="I296" s="268"/>
      <c r="J296" s="269">
        <f>ROUND(I296*H296,2)</f>
        <v>0</v>
      </c>
      <c r="K296" s="265" t="s">
        <v>172</v>
      </c>
      <c r="L296" s="270"/>
      <c r="M296" s="271" t="s">
        <v>32</v>
      </c>
      <c r="N296" s="272" t="s">
        <v>48</v>
      </c>
      <c r="O296" s="87"/>
      <c r="P296" s="226">
        <f>O296*H296</f>
        <v>0</v>
      </c>
      <c r="Q296" s="226">
        <v>0.01</v>
      </c>
      <c r="R296" s="226">
        <f>Q296*H296</f>
        <v>2.4630000000000001</v>
      </c>
      <c r="S296" s="226">
        <v>0</v>
      </c>
      <c r="T296" s="22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8" t="s">
        <v>332</v>
      </c>
      <c r="AT296" s="228" t="s">
        <v>267</v>
      </c>
      <c r="AU296" s="228" t="s">
        <v>86</v>
      </c>
      <c r="AY296" s="19" t="s">
        <v>166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9" t="s">
        <v>84</v>
      </c>
      <c r="BK296" s="229">
        <f>ROUND(I296*H296,2)</f>
        <v>0</v>
      </c>
      <c r="BL296" s="19" t="s">
        <v>245</v>
      </c>
      <c r="BM296" s="228" t="s">
        <v>1943</v>
      </c>
    </row>
    <row r="297" s="2" customFormat="1">
      <c r="A297" s="41"/>
      <c r="B297" s="42"/>
      <c r="C297" s="217" t="s">
        <v>520</v>
      </c>
      <c r="D297" s="217" t="s">
        <v>168</v>
      </c>
      <c r="E297" s="218" t="s">
        <v>1944</v>
      </c>
      <c r="F297" s="219" t="s">
        <v>1945</v>
      </c>
      <c r="G297" s="220" t="s">
        <v>274</v>
      </c>
      <c r="H297" s="221">
        <v>31.584</v>
      </c>
      <c r="I297" s="222"/>
      <c r="J297" s="223">
        <f>ROUND(I297*H297,2)</f>
        <v>0</v>
      </c>
      <c r="K297" s="219" t="s">
        <v>172</v>
      </c>
      <c r="L297" s="47"/>
      <c r="M297" s="224" t="s">
        <v>32</v>
      </c>
      <c r="N297" s="225" t="s">
        <v>48</v>
      </c>
      <c r="O297" s="87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8" t="s">
        <v>245</v>
      </c>
      <c r="AT297" s="228" t="s">
        <v>168</v>
      </c>
      <c r="AU297" s="228" t="s">
        <v>86</v>
      </c>
      <c r="AY297" s="19" t="s">
        <v>166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9" t="s">
        <v>84</v>
      </c>
      <c r="BK297" s="229">
        <f>ROUND(I297*H297,2)</f>
        <v>0</v>
      </c>
      <c r="BL297" s="19" t="s">
        <v>245</v>
      </c>
      <c r="BM297" s="228" t="s">
        <v>1946</v>
      </c>
    </row>
    <row r="298" s="12" customFormat="1" ht="22.8" customHeight="1">
      <c r="A298" s="12"/>
      <c r="B298" s="201"/>
      <c r="C298" s="202"/>
      <c r="D298" s="203" t="s">
        <v>76</v>
      </c>
      <c r="E298" s="215" t="s">
        <v>1348</v>
      </c>
      <c r="F298" s="215" t="s">
        <v>1349</v>
      </c>
      <c r="G298" s="202"/>
      <c r="H298" s="202"/>
      <c r="I298" s="205"/>
      <c r="J298" s="216">
        <f>BK298</f>
        <v>0</v>
      </c>
      <c r="K298" s="202"/>
      <c r="L298" s="207"/>
      <c r="M298" s="208"/>
      <c r="N298" s="209"/>
      <c r="O298" s="209"/>
      <c r="P298" s="210">
        <f>SUM(P299:P326)</f>
        <v>0</v>
      </c>
      <c r="Q298" s="209"/>
      <c r="R298" s="210">
        <f>SUM(R299:R326)</f>
        <v>1.3020004999999999</v>
      </c>
      <c r="S298" s="209"/>
      <c r="T298" s="211">
        <f>SUM(T299:T326)</f>
        <v>1.02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2" t="s">
        <v>86</v>
      </c>
      <c r="AT298" s="213" t="s">
        <v>76</v>
      </c>
      <c r="AU298" s="213" t="s">
        <v>84</v>
      </c>
      <c r="AY298" s="212" t="s">
        <v>166</v>
      </c>
      <c r="BK298" s="214">
        <f>SUM(BK299:BK326)</f>
        <v>0</v>
      </c>
    </row>
    <row r="299" s="2" customFormat="1" ht="16.5" customHeight="1">
      <c r="A299" s="41"/>
      <c r="B299" s="42"/>
      <c r="C299" s="217" t="s">
        <v>525</v>
      </c>
      <c r="D299" s="217" t="s">
        <v>168</v>
      </c>
      <c r="E299" s="218" t="s">
        <v>1947</v>
      </c>
      <c r="F299" s="219" t="s">
        <v>1948</v>
      </c>
      <c r="G299" s="220" t="s">
        <v>171</v>
      </c>
      <c r="H299" s="221">
        <v>60</v>
      </c>
      <c r="I299" s="222"/>
      <c r="J299" s="223">
        <f>ROUND(I299*H299,2)</f>
        <v>0</v>
      </c>
      <c r="K299" s="219" t="s">
        <v>172</v>
      </c>
      <c r="L299" s="47"/>
      <c r="M299" s="224" t="s">
        <v>32</v>
      </c>
      <c r="N299" s="225" t="s">
        <v>48</v>
      </c>
      <c r="O299" s="87"/>
      <c r="P299" s="226">
        <f>O299*H299</f>
        <v>0</v>
      </c>
      <c r="Q299" s="226">
        <v>6.0000000000000002E-05</v>
      </c>
      <c r="R299" s="226">
        <f>Q299*H299</f>
        <v>0.0035999999999999999</v>
      </c>
      <c r="S299" s="226">
        <v>0</v>
      </c>
      <c r="T299" s="22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8" t="s">
        <v>245</v>
      </c>
      <c r="AT299" s="228" t="s">
        <v>168</v>
      </c>
      <c r="AU299" s="228" t="s">
        <v>86</v>
      </c>
      <c r="AY299" s="19" t="s">
        <v>166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9" t="s">
        <v>84</v>
      </c>
      <c r="BK299" s="229">
        <f>ROUND(I299*H299,2)</f>
        <v>0</v>
      </c>
      <c r="BL299" s="19" t="s">
        <v>245</v>
      </c>
      <c r="BM299" s="228" t="s">
        <v>1949</v>
      </c>
    </row>
    <row r="300" s="2" customFormat="1" ht="16.5" customHeight="1">
      <c r="A300" s="41"/>
      <c r="B300" s="42"/>
      <c r="C300" s="217" t="s">
        <v>533</v>
      </c>
      <c r="D300" s="217" t="s">
        <v>168</v>
      </c>
      <c r="E300" s="218" t="s">
        <v>1950</v>
      </c>
      <c r="F300" s="219" t="s">
        <v>1951</v>
      </c>
      <c r="G300" s="220" t="s">
        <v>171</v>
      </c>
      <c r="H300" s="221">
        <v>60</v>
      </c>
      <c r="I300" s="222"/>
      <c r="J300" s="223">
        <f>ROUND(I300*H300,2)</f>
        <v>0</v>
      </c>
      <c r="K300" s="219" t="s">
        <v>172</v>
      </c>
      <c r="L300" s="47"/>
      <c r="M300" s="224" t="s">
        <v>32</v>
      </c>
      <c r="N300" s="225" t="s">
        <v>48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0.017000000000000001</v>
      </c>
      <c r="T300" s="227">
        <f>S300*H300</f>
        <v>1.02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245</v>
      </c>
      <c r="AT300" s="228" t="s">
        <v>168</v>
      </c>
      <c r="AU300" s="228" t="s">
        <v>86</v>
      </c>
      <c r="AY300" s="19" t="s">
        <v>166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9" t="s">
        <v>84</v>
      </c>
      <c r="BK300" s="229">
        <f>ROUND(I300*H300,2)</f>
        <v>0</v>
      </c>
      <c r="BL300" s="19" t="s">
        <v>245</v>
      </c>
      <c r="BM300" s="228" t="s">
        <v>1952</v>
      </c>
    </row>
    <row r="301" s="15" customFormat="1">
      <c r="A301" s="15"/>
      <c r="B301" s="253"/>
      <c r="C301" s="254"/>
      <c r="D301" s="232" t="s">
        <v>175</v>
      </c>
      <c r="E301" s="255" t="s">
        <v>32</v>
      </c>
      <c r="F301" s="256" t="s">
        <v>1953</v>
      </c>
      <c r="G301" s="254"/>
      <c r="H301" s="255" t="s">
        <v>32</v>
      </c>
      <c r="I301" s="257"/>
      <c r="J301" s="254"/>
      <c r="K301" s="254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175</v>
      </c>
      <c r="AU301" s="262" t="s">
        <v>86</v>
      </c>
      <c r="AV301" s="15" t="s">
        <v>84</v>
      </c>
      <c r="AW301" s="15" t="s">
        <v>39</v>
      </c>
      <c r="AX301" s="15" t="s">
        <v>77</v>
      </c>
      <c r="AY301" s="262" t="s">
        <v>166</v>
      </c>
    </row>
    <row r="302" s="13" customFormat="1">
      <c r="A302" s="13"/>
      <c r="B302" s="230"/>
      <c r="C302" s="231"/>
      <c r="D302" s="232" t="s">
        <v>175</v>
      </c>
      <c r="E302" s="233" t="s">
        <v>32</v>
      </c>
      <c r="F302" s="234" t="s">
        <v>1954</v>
      </c>
      <c r="G302" s="231"/>
      <c r="H302" s="235">
        <v>60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175</v>
      </c>
      <c r="AU302" s="241" t="s">
        <v>86</v>
      </c>
      <c r="AV302" s="13" t="s">
        <v>86</v>
      </c>
      <c r="AW302" s="13" t="s">
        <v>39</v>
      </c>
      <c r="AX302" s="13" t="s">
        <v>84</v>
      </c>
      <c r="AY302" s="241" t="s">
        <v>166</v>
      </c>
    </row>
    <row r="303" s="2" customFormat="1">
      <c r="A303" s="41"/>
      <c r="B303" s="42"/>
      <c r="C303" s="217" t="s">
        <v>538</v>
      </c>
      <c r="D303" s="217" t="s">
        <v>168</v>
      </c>
      <c r="E303" s="218" t="s">
        <v>1955</v>
      </c>
      <c r="F303" s="219" t="s">
        <v>1956</v>
      </c>
      <c r="G303" s="220" t="s">
        <v>171</v>
      </c>
      <c r="H303" s="221">
        <v>10.08</v>
      </c>
      <c r="I303" s="222"/>
      <c r="J303" s="223">
        <f>ROUND(I303*H303,2)</f>
        <v>0</v>
      </c>
      <c r="K303" s="219" t="s">
        <v>172</v>
      </c>
      <c r="L303" s="47"/>
      <c r="M303" s="224" t="s">
        <v>32</v>
      </c>
      <c r="N303" s="225" t="s">
        <v>48</v>
      </c>
      <c r="O303" s="87"/>
      <c r="P303" s="226">
        <f>O303*H303</f>
        <v>0</v>
      </c>
      <c r="Q303" s="226">
        <v>0.00036999999999999999</v>
      </c>
      <c r="R303" s="226">
        <f>Q303*H303</f>
        <v>0.0037296</v>
      </c>
      <c r="S303" s="226">
        <v>0</v>
      </c>
      <c r="T303" s="227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8" t="s">
        <v>245</v>
      </c>
      <c r="AT303" s="228" t="s">
        <v>168</v>
      </c>
      <c r="AU303" s="228" t="s">
        <v>86</v>
      </c>
      <c r="AY303" s="19" t="s">
        <v>166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9" t="s">
        <v>84</v>
      </c>
      <c r="BK303" s="229">
        <f>ROUND(I303*H303,2)</f>
        <v>0</v>
      </c>
      <c r="BL303" s="19" t="s">
        <v>245</v>
      </c>
      <c r="BM303" s="228" t="s">
        <v>1957</v>
      </c>
    </row>
    <row r="304" s="13" customFormat="1">
      <c r="A304" s="13"/>
      <c r="B304" s="230"/>
      <c r="C304" s="231"/>
      <c r="D304" s="232" t="s">
        <v>175</v>
      </c>
      <c r="E304" s="233" t="s">
        <v>32</v>
      </c>
      <c r="F304" s="234" t="s">
        <v>1958</v>
      </c>
      <c r="G304" s="231"/>
      <c r="H304" s="235">
        <v>1.6200000000000001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175</v>
      </c>
      <c r="AU304" s="241" t="s">
        <v>86</v>
      </c>
      <c r="AV304" s="13" t="s">
        <v>86</v>
      </c>
      <c r="AW304" s="13" t="s">
        <v>39</v>
      </c>
      <c r="AX304" s="13" t="s">
        <v>77</v>
      </c>
      <c r="AY304" s="241" t="s">
        <v>166</v>
      </c>
    </row>
    <row r="305" s="13" customFormat="1">
      <c r="A305" s="13"/>
      <c r="B305" s="230"/>
      <c r="C305" s="231"/>
      <c r="D305" s="232" t="s">
        <v>175</v>
      </c>
      <c r="E305" s="233" t="s">
        <v>32</v>
      </c>
      <c r="F305" s="234" t="s">
        <v>1959</v>
      </c>
      <c r="G305" s="231"/>
      <c r="H305" s="235">
        <v>2.6099999999999999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175</v>
      </c>
      <c r="AU305" s="241" t="s">
        <v>86</v>
      </c>
      <c r="AV305" s="13" t="s">
        <v>86</v>
      </c>
      <c r="AW305" s="13" t="s">
        <v>39</v>
      </c>
      <c r="AX305" s="13" t="s">
        <v>77</v>
      </c>
      <c r="AY305" s="241" t="s">
        <v>166</v>
      </c>
    </row>
    <row r="306" s="13" customFormat="1">
      <c r="A306" s="13"/>
      <c r="B306" s="230"/>
      <c r="C306" s="231"/>
      <c r="D306" s="232" t="s">
        <v>175</v>
      </c>
      <c r="E306" s="233" t="s">
        <v>32</v>
      </c>
      <c r="F306" s="234" t="s">
        <v>1960</v>
      </c>
      <c r="G306" s="231"/>
      <c r="H306" s="235">
        <v>5.8499999999999996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175</v>
      </c>
      <c r="AU306" s="241" t="s">
        <v>86</v>
      </c>
      <c r="AV306" s="13" t="s">
        <v>86</v>
      </c>
      <c r="AW306" s="13" t="s">
        <v>39</v>
      </c>
      <c r="AX306" s="13" t="s">
        <v>77</v>
      </c>
      <c r="AY306" s="241" t="s">
        <v>166</v>
      </c>
    </row>
    <row r="307" s="14" customFormat="1">
      <c r="A307" s="14"/>
      <c r="B307" s="242"/>
      <c r="C307" s="243"/>
      <c r="D307" s="232" t="s">
        <v>175</v>
      </c>
      <c r="E307" s="244" t="s">
        <v>32</v>
      </c>
      <c r="F307" s="245" t="s">
        <v>219</v>
      </c>
      <c r="G307" s="243"/>
      <c r="H307" s="246">
        <v>10.08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175</v>
      </c>
      <c r="AU307" s="252" t="s">
        <v>86</v>
      </c>
      <c r="AV307" s="14" t="s">
        <v>173</v>
      </c>
      <c r="AW307" s="14" t="s">
        <v>39</v>
      </c>
      <c r="AX307" s="14" t="s">
        <v>84</v>
      </c>
      <c r="AY307" s="252" t="s">
        <v>166</v>
      </c>
    </row>
    <row r="308" s="2" customFormat="1" ht="16.5" customHeight="1">
      <c r="A308" s="41"/>
      <c r="B308" s="42"/>
      <c r="C308" s="263" t="s">
        <v>543</v>
      </c>
      <c r="D308" s="263" t="s">
        <v>267</v>
      </c>
      <c r="E308" s="264" t="s">
        <v>1961</v>
      </c>
      <c r="F308" s="265" t="s">
        <v>1962</v>
      </c>
      <c r="G308" s="266" t="s">
        <v>171</v>
      </c>
      <c r="H308" s="267">
        <v>0.81000000000000005</v>
      </c>
      <c r="I308" s="268"/>
      <c r="J308" s="269">
        <f>ROUND(I308*H308,2)</f>
        <v>0</v>
      </c>
      <c r="K308" s="265" t="s">
        <v>172</v>
      </c>
      <c r="L308" s="270"/>
      <c r="M308" s="271" t="s">
        <v>32</v>
      </c>
      <c r="N308" s="272" t="s">
        <v>48</v>
      </c>
      <c r="O308" s="87"/>
      <c r="P308" s="226">
        <f>O308*H308</f>
        <v>0</v>
      </c>
      <c r="Q308" s="226">
        <v>0.024029999999999999</v>
      </c>
      <c r="R308" s="226">
        <f>Q308*H308</f>
        <v>0.0194643</v>
      </c>
      <c r="S308" s="226">
        <v>0</v>
      </c>
      <c r="T308" s="22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8" t="s">
        <v>332</v>
      </c>
      <c r="AT308" s="228" t="s">
        <v>267</v>
      </c>
      <c r="AU308" s="228" t="s">
        <v>86</v>
      </c>
      <c r="AY308" s="19" t="s">
        <v>166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9" t="s">
        <v>84</v>
      </c>
      <c r="BK308" s="229">
        <f>ROUND(I308*H308,2)</f>
        <v>0</v>
      </c>
      <c r="BL308" s="19" t="s">
        <v>245</v>
      </c>
      <c r="BM308" s="228" t="s">
        <v>1963</v>
      </c>
    </row>
    <row r="309" s="2" customFormat="1">
      <c r="A309" s="41"/>
      <c r="B309" s="42"/>
      <c r="C309" s="43"/>
      <c r="D309" s="232" t="s">
        <v>308</v>
      </c>
      <c r="E309" s="43"/>
      <c r="F309" s="273" t="s">
        <v>1964</v>
      </c>
      <c r="G309" s="43"/>
      <c r="H309" s="43"/>
      <c r="I309" s="274"/>
      <c r="J309" s="43"/>
      <c r="K309" s="43"/>
      <c r="L309" s="47"/>
      <c r="M309" s="275"/>
      <c r="N309" s="276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308</v>
      </c>
      <c r="AU309" s="19" t="s">
        <v>86</v>
      </c>
    </row>
    <row r="310" s="2" customFormat="1" ht="16.5" customHeight="1">
      <c r="A310" s="41"/>
      <c r="B310" s="42"/>
      <c r="C310" s="263" t="s">
        <v>548</v>
      </c>
      <c r="D310" s="263" t="s">
        <v>267</v>
      </c>
      <c r="E310" s="264" t="s">
        <v>1965</v>
      </c>
      <c r="F310" s="265" t="s">
        <v>1966</v>
      </c>
      <c r="G310" s="266" t="s">
        <v>171</v>
      </c>
      <c r="H310" s="267">
        <v>8.4600000000000009</v>
      </c>
      <c r="I310" s="268"/>
      <c r="J310" s="269">
        <f>ROUND(I310*H310,2)</f>
        <v>0</v>
      </c>
      <c r="K310" s="265" t="s">
        <v>172</v>
      </c>
      <c r="L310" s="270"/>
      <c r="M310" s="271" t="s">
        <v>32</v>
      </c>
      <c r="N310" s="272" t="s">
        <v>48</v>
      </c>
      <c r="O310" s="87"/>
      <c r="P310" s="226">
        <f>O310*H310</f>
        <v>0</v>
      </c>
      <c r="Q310" s="226">
        <v>0.025999999999999999</v>
      </c>
      <c r="R310" s="226">
        <f>Q310*H310</f>
        <v>0.21996000000000002</v>
      </c>
      <c r="S310" s="226">
        <v>0</v>
      </c>
      <c r="T310" s="227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8" t="s">
        <v>332</v>
      </c>
      <c r="AT310" s="228" t="s">
        <v>267</v>
      </c>
      <c r="AU310" s="228" t="s">
        <v>86</v>
      </c>
      <c r="AY310" s="19" t="s">
        <v>166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9" t="s">
        <v>84</v>
      </c>
      <c r="BK310" s="229">
        <f>ROUND(I310*H310,2)</f>
        <v>0</v>
      </c>
      <c r="BL310" s="19" t="s">
        <v>245</v>
      </c>
      <c r="BM310" s="228" t="s">
        <v>1967</v>
      </c>
    </row>
    <row r="311" s="2" customFormat="1">
      <c r="A311" s="41"/>
      <c r="B311" s="42"/>
      <c r="C311" s="43"/>
      <c r="D311" s="232" t="s">
        <v>308</v>
      </c>
      <c r="E311" s="43"/>
      <c r="F311" s="273" t="s">
        <v>1964</v>
      </c>
      <c r="G311" s="43"/>
      <c r="H311" s="43"/>
      <c r="I311" s="274"/>
      <c r="J311" s="43"/>
      <c r="K311" s="43"/>
      <c r="L311" s="47"/>
      <c r="M311" s="275"/>
      <c r="N311" s="27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308</v>
      </c>
      <c r="AU311" s="19" t="s">
        <v>86</v>
      </c>
    </row>
    <row r="312" s="13" customFormat="1">
      <c r="A312" s="13"/>
      <c r="B312" s="230"/>
      <c r="C312" s="231"/>
      <c r="D312" s="232" t="s">
        <v>175</v>
      </c>
      <c r="E312" s="233" t="s">
        <v>32</v>
      </c>
      <c r="F312" s="234" t="s">
        <v>1959</v>
      </c>
      <c r="G312" s="231"/>
      <c r="H312" s="235">
        <v>2.6099999999999999</v>
      </c>
      <c r="I312" s="236"/>
      <c r="J312" s="231"/>
      <c r="K312" s="231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175</v>
      </c>
      <c r="AU312" s="241" t="s">
        <v>86</v>
      </c>
      <c r="AV312" s="13" t="s">
        <v>86</v>
      </c>
      <c r="AW312" s="13" t="s">
        <v>39</v>
      </c>
      <c r="AX312" s="13" t="s">
        <v>77</v>
      </c>
      <c r="AY312" s="241" t="s">
        <v>166</v>
      </c>
    </row>
    <row r="313" s="13" customFormat="1">
      <c r="A313" s="13"/>
      <c r="B313" s="230"/>
      <c r="C313" s="231"/>
      <c r="D313" s="232" t="s">
        <v>175</v>
      </c>
      <c r="E313" s="233" t="s">
        <v>32</v>
      </c>
      <c r="F313" s="234" t="s">
        <v>1960</v>
      </c>
      <c r="G313" s="231"/>
      <c r="H313" s="235">
        <v>5.8499999999999996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175</v>
      </c>
      <c r="AU313" s="241" t="s">
        <v>86</v>
      </c>
      <c r="AV313" s="13" t="s">
        <v>86</v>
      </c>
      <c r="AW313" s="13" t="s">
        <v>39</v>
      </c>
      <c r="AX313" s="13" t="s">
        <v>77</v>
      </c>
      <c r="AY313" s="241" t="s">
        <v>166</v>
      </c>
    </row>
    <row r="314" s="14" customFormat="1">
      <c r="A314" s="14"/>
      <c r="B314" s="242"/>
      <c r="C314" s="243"/>
      <c r="D314" s="232" t="s">
        <v>175</v>
      </c>
      <c r="E314" s="244" t="s">
        <v>32</v>
      </c>
      <c r="F314" s="245" t="s">
        <v>219</v>
      </c>
      <c r="G314" s="243"/>
      <c r="H314" s="246">
        <v>8.4600000000000009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175</v>
      </c>
      <c r="AU314" s="252" t="s">
        <v>86</v>
      </c>
      <c r="AV314" s="14" t="s">
        <v>173</v>
      </c>
      <c r="AW314" s="14" t="s">
        <v>39</v>
      </c>
      <c r="AX314" s="14" t="s">
        <v>84</v>
      </c>
      <c r="AY314" s="252" t="s">
        <v>166</v>
      </c>
    </row>
    <row r="315" s="2" customFormat="1">
      <c r="A315" s="41"/>
      <c r="B315" s="42"/>
      <c r="C315" s="217" t="s">
        <v>553</v>
      </c>
      <c r="D315" s="217" t="s">
        <v>168</v>
      </c>
      <c r="E315" s="218" t="s">
        <v>1968</v>
      </c>
      <c r="F315" s="219" t="s">
        <v>1969</v>
      </c>
      <c r="G315" s="220" t="s">
        <v>171</v>
      </c>
      <c r="H315" s="221">
        <v>7.54</v>
      </c>
      <c r="I315" s="222"/>
      <c r="J315" s="223">
        <f>ROUND(I315*H315,2)</f>
        <v>0</v>
      </c>
      <c r="K315" s="219" t="s">
        <v>172</v>
      </c>
      <c r="L315" s="47"/>
      <c r="M315" s="224" t="s">
        <v>32</v>
      </c>
      <c r="N315" s="225" t="s">
        <v>48</v>
      </c>
      <c r="O315" s="87"/>
      <c r="P315" s="226">
        <f>O315*H315</f>
        <v>0</v>
      </c>
      <c r="Q315" s="226">
        <v>0.00033</v>
      </c>
      <c r="R315" s="226">
        <f>Q315*H315</f>
        <v>0.0024881999999999999</v>
      </c>
      <c r="S315" s="226">
        <v>0</v>
      </c>
      <c r="T315" s="22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8" t="s">
        <v>245</v>
      </c>
      <c r="AT315" s="228" t="s">
        <v>168</v>
      </c>
      <c r="AU315" s="228" t="s">
        <v>86</v>
      </c>
      <c r="AY315" s="19" t="s">
        <v>166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9" t="s">
        <v>84</v>
      </c>
      <c r="BK315" s="229">
        <f>ROUND(I315*H315,2)</f>
        <v>0</v>
      </c>
      <c r="BL315" s="19" t="s">
        <v>245</v>
      </c>
      <c r="BM315" s="228" t="s">
        <v>1970</v>
      </c>
    </row>
    <row r="316" s="13" customFormat="1">
      <c r="A316" s="13"/>
      <c r="B316" s="230"/>
      <c r="C316" s="231"/>
      <c r="D316" s="232" t="s">
        <v>175</v>
      </c>
      <c r="E316" s="233" t="s">
        <v>32</v>
      </c>
      <c r="F316" s="234" t="s">
        <v>1971</v>
      </c>
      <c r="G316" s="231"/>
      <c r="H316" s="235">
        <v>7.54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175</v>
      </c>
      <c r="AU316" s="241" t="s">
        <v>86</v>
      </c>
      <c r="AV316" s="13" t="s">
        <v>86</v>
      </c>
      <c r="AW316" s="13" t="s">
        <v>39</v>
      </c>
      <c r="AX316" s="13" t="s">
        <v>84</v>
      </c>
      <c r="AY316" s="241" t="s">
        <v>166</v>
      </c>
    </row>
    <row r="317" s="2" customFormat="1" ht="16.5" customHeight="1">
      <c r="A317" s="41"/>
      <c r="B317" s="42"/>
      <c r="C317" s="263" t="s">
        <v>558</v>
      </c>
      <c r="D317" s="263" t="s">
        <v>267</v>
      </c>
      <c r="E317" s="264" t="s">
        <v>1972</v>
      </c>
      <c r="F317" s="265" t="s">
        <v>1973</v>
      </c>
      <c r="G317" s="266" t="s">
        <v>171</v>
      </c>
      <c r="H317" s="267">
        <v>7.54</v>
      </c>
      <c r="I317" s="268"/>
      <c r="J317" s="269">
        <f>ROUND(I317*H317,2)</f>
        <v>0</v>
      </c>
      <c r="K317" s="265" t="s">
        <v>172</v>
      </c>
      <c r="L317" s="270"/>
      <c r="M317" s="271" t="s">
        <v>32</v>
      </c>
      <c r="N317" s="272" t="s">
        <v>48</v>
      </c>
      <c r="O317" s="87"/>
      <c r="P317" s="226">
        <f>O317*H317</f>
        <v>0</v>
      </c>
      <c r="Q317" s="226">
        <v>0.027</v>
      </c>
      <c r="R317" s="226">
        <f>Q317*H317</f>
        <v>0.20358000000000001</v>
      </c>
      <c r="S317" s="226">
        <v>0</v>
      </c>
      <c r="T317" s="227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8" t="s">
        <v>332</v>
      </c>
      <c r="AT317" s="228" t="s">
        <v>267</v>
      </c>
      <c r="AU317" s="228" t="s">
        <v>86</v>
      </c>
      <c r="AY317" s="19" t="s">
        <v>166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9" t="s">
        <v>84</v>
      </c>
      <c r="BK317" s="229">
        <f>ROUND(I317*H317,2)</f>
        <v>0</v>
      </c>
      <c r="BL317" s="19" t="s">
        <v>245</v>
      </c>
      <c r="BM317" s="228" t="s">
        <v>1974</v>
      </c>
    </row>
    <row r="318" s="2" customFormat="1">
      <c r="A318" s="41"/>
      <c r="B318" s="42"/>
      <c r="C318" s="43"/>
      <c r="D318" s="232" t="s">
        <v>308</v>
      </c>
      <c r="E318" s="43"/>
      <c r="F318" s="273" t="s">
        <v>1964</v>
      </c>
      <c r="G318" s="43"/>
      <c r="H318" s="43"/>
      <c r="I318" s="274"/>
      <c r="J318" s="43"/>
      <c r="K318" s="43"/>
      <c r="L318" s="47"/>
      <c r="M318" s="275"/>
      <c r="N318" s="276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308</v>
      </c>
      <c r="AU318" s="19" t="s">
        <v>86</v>
      </c>
    </row>
    <row r="319" s="2" customFormat="1">
      <c r="A319" s="41"/>
      <c r="B319" s="42"/>
      <c r="C319" s="217" t="s">
        <v>570</v>
      </c>
      <c r="D319" s="217" t="s">
        <v>168</v>
      </c>
      <c r="E319" s="218" t="s">
        <v>1975</v>
      </c>
      <c r="F319" s="219" t="s">
        <v>1976</v>
      </c>
      <c r="G319" s="220" t="s">
        <v>171</v>
      </c>
      <c r="H319" s="221">
        <v>3.6400000000000001</v>
      </c>
      <c r="I319" s="222"/>
      <c r="J319" s="223">
        <f>ROUND(I319*H319,2)</f>
        <v>0</v>
      </c>
      <c r="K319" s="219" t="s">
        <v>172</v>
      </c>
      <c r="L319" s="47"/>
      <c r="M319" s="224" t="s">
        <v>32</v>
      </c>
      <c r="N319" s="225" t="s">
        <v>48</v>
      </c>
      <c r="O319" s="87"/>
      <c r="P319" s="226">
        <f>O319*H319</f>
        <v>0</v>
      </c>
      <c r="Q319" s="226">
        <v>0.00027</v>
      </c>
      <c r="R319" s="226">
        <f>Q319*H319</f>
        <v>0.00098280000000000004</v>
      </c>
      <c r="S319" s="226">
        <v>0</v>
      </c>
      <c r="T319" s="22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8" t="s">
        <v>245</v>
      </c>
      <c r="AT319" s="228" t="s">
        <v>168</v>
      </c>
      <c r="AU319" s="228" t="s">
        <v>86</v>
      </c>
      <c r="AY319" s="19" t="s">
        <v>166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9" t="s">
        <v>84</v>
      </c>
      <c r="BK319" s="229">
        <f>ROUND(I319*H319,2)</f>
        <v>0</v>
      </c>
      <c r="BL319" s="19" t="s">
        <v>245</v>
      </c>
      <c r="BM319" s="228" t="s">
        <v>1977</v>
      </c>
    </row>
    <row r="320" s="13" customFormat="1">
      <c r="A320" s="13"/>
      <c r="B320" s="230"/>
      <c r="C320" s="231"/>
      <c r="D320" s="232" t="s">
        <v>175</v>
      </c>
      <c r="E320" s="233" t="s">
        <v>32</v>
      </c>
      <c r="F320" s="234" t="s">
        <v>1978</v>
      </c>
      <c r="G320" s="231"/>
      <c r="H320" s="235">
        <v>3.6400000000000001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175</v>
      </c>
      <c r="AU320" s="241" t="s">
        <v>86</v>
      </c>
      <c r="AV320" s="13" t="s">
        <v>86</v>
      </c>
      <c r="AW320" s="13" t="s">
        <v>39</v>
      </c>
      <c r="AX320" s="13" t="s">
        <v>84</v>
      </c>
      <c r="AY320" s="241" t="s">
        <v>166</v>
      </c>
    </row>
    <row r="321" s="2" customFormat="1" ht="16.5" customHeight="1">
      <c r="A321" s="41"/>
      <c r="B321" s="42"/>
      <c r="C321" s="263" t="s">
        <v>575</v>
      </c>
      <c r="D321" s="263" t="s">
        <v>267</v>
      </c>
      <c r="E321" s="264" t="s">
        <v>1979</v>
      </c>
      <c r="F321" s="265" t="s">
        <v>1980</v>
      </c>
      <c r="G321" s="266" t="s">
        <v>171</v>
      </c>
      <c r="H321" s="267">
        <v>3.6400000000000001</v>
      </c>
      <c r="I321" s="268"/>
      <c r="J321" s="269">
        <f>ROUND(I321*H321,2)</f>
        <v>0</v>
      </c>
      <c r="K321" s="265" t="s">
        <v>172</v>
      </c>
      <c r="L321" s="270"/>
      <c r="M321" s="271" t="s">
        <v>32</v>
      </c>
      <c r="N321" s="272" t="s">
        <v>48</v>
      </c>
      <c r="O321" s="87"/>
      <c r="P321" s="226">
        <f>O321*H321</f>
        <v>0</v>
      </c>
      <c r="Q321" s="226">
        <v>0.026790000000000001</v>
      </c>
      <c r="R321" s="226">
        <f>Q321*H321</f>
        <v>0.097515600000000008</v>
      </c>
      <c r="S321" s="226">
        <v>0</v>
      </c>
      <c r="T321" s="227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8" t="s">
        <v>332</v>
      </c>
      <c r="AT321" s="228" t="s">
        <v>267</v>
      </c>
      <c r="AU321" s="228" t="s">
        <v>86</v>
      </c>
      <c r="AY321" s="19" t="s">
        <v>166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9" t="s">
        <v>84</v>
      </c>
      <c r="BK321" s="229">
        <f>ROUND(I321*H321,2)</f>
        <v>0</v>
      </c>
      <c r="BL321" s="19" t="s">
        <v>245</v>
      </c>
      <c r="BM321" s="228" t="s">
        <v>1981</v>
      </c>
    </row>
    <row r="322" s="2" customFormat="1">
      <c r="A322" s="41"/>
      <c r="B322" s="42"/>
      <c r="C322" s="43"/>
      <c r="D322" s="232" t="s">
        <v>308</v>
      </c>
      <c r="E322" s="43"/>
      <c r="F322" s="273" t="s">
        <v>1964</v>
      </c>
      <c r="G322" s="43"/>
      <c r="H322" s="43"/>
      <c r="I322" s="274"/>
      <c r="J322" s="43"/>
      <c r="K322" s="43"/>
      <c r="L322" s="47"/>
      <c r="M322" s="275"/>
      <c r="N322" s="276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19" t="s">
        <v>308</v>
      </c>
      <c r="AU322" s="19" t="s">
        <v>86</v>
      </c>
    </row>
    <row r="323" s="2" customFormat="1" ht="16.5" customHeight="1">
      <c r="A323" s="41"/>
      <c r="B323" s="42"/>
      <c r="C323" s="217" t="s">
        <v>580</v>
      </c>
      <c r="D323" s="217" t="s">
        <v>168</v>
      </c>
      <c r="E323" s="218" t="s">
        <v>1982</v>
      </c>
      <c r="F323" s="219" t="s">
        <v>1983</v>
      </c>
      <c r="G323" s="220" t="s">
        <v>1010</v>
      </c>
      <c r="H323" s="221">
        <v>4</v>
      </c>
      <c r="I323" s="222"/>
      <c r="J323" s="223">
        <f>ROUND(I323*H323,2)</f>
        <v>0</v>
      </c>
      <c r="K323" s="219" t="s">
        <v>172</v>
      </c>
      <c r="L323" s="47"/>
      <c r="M323" s="224" t="s">
        <v>32</v>
      </c>
      <c r="N323" s="225" t="s">
        <v>48</v>
      </c>
      <c r="O323" s="87"/>
      <c r="P323" s="226">
        <f>O323*H323</f>
        <v>0</v>
      </c>
      <c r="Q323" s="226">
        <v>6.9999999999999994E-05</v>
      </c>
      <c r="R323" s="226">
        <f>Q323*H323</f>
        <v>0.00027999999999999998</v>
      </c>
      <c r="S323" s="226">
        <v>0</v>
      </c>
      <c r="T323" s="22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8" t="s">
        <v>245</v>
      </c>
      <c r="AT323" s="228" t="s">
        <v>168</v>
      </c>
      <c r="AU323" s="228" t="s">
        <v>86</v>
      </c>
      <c r="AY323" s="19" t="s">
        <v>166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9" t="s">
        <v>84</v>
      </c>
      <c r="BK323" s="229">
        <f>ROUND(I323*H323,2)</f>
        <v>0</v>
      </c>
      <c r="BL323" s="19" t="s">
        <v>245</v>
      </c>
      <c r="BM323" s="228" t="s">
        <v>1984</v>
      </c>
    </row>
    <row r="324" s="13" customFormat="1">
      <c r="A324" s="13"/>
      <c r="B324" s="230"/>
      <c r="C324" s="231"/>
      <c r="D324" s="232" t="s">
        <v>175</v>
      </c>
      <c r="E324" s="233" t="s">
        <v>32</v>
      </c>
      <c r="F324" s="234" t="s">
        <v>1985</v>
      </c>
      <c r="G324" s="231"/>
      <c r="H324" s="235">
        <v>4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175</v>
      </c>
      <c r="AU324" s="241" t="s">
        <v>86</v>
      </c>
      <c r="AV324" s="13" t="s">
        <v>86</v>
      </c>
      <c r="AW324" s="13" t="s">
        <v>39</v>
      </c>
      <c r="AX324" s="13" t="s">
        <v>84</v>
      </c>
      <c r="AY324" s="241" t="s">
        <v>166</v>
      </c>
    </row>
    <row r="325" s="2" customFormat="1" ht="24.15" customHeight="1">
      <c r="A325" s="41"/>
      <c r="B325" s="42"/>
      <c r="C325" s="263" t="s">
        <v>584</v>
      </c>
      <c r="D325" s="263" t="s">
        <v>267</v>
      </c>
      <c r="E325" s="264" t="s">
        <v>1986</v>
      </c>
      <c r="F325" s="265" t="s">
        <v>1987</v>
      </c>
      <c r="G325" s="266" t="s">
        <v>1191</v>
      </c>
      <c r="H325" s="267">
        <v>16</v>
      </c>
      <c r="I325" s="268"/>
      <c r="J325" s="269">
        <f>ROUND(I325*H325,2)</f>
        <v>0</v>
      </c>
      <c r="K325" s="265" t="s">
        <v>172</v>
      </c>
      <c r="L325" s="270"/>
      <c r="M325" s="271" t="s">
        <v>32</v>
      </c>
      <c r="N325" s="272" t="s">
        <v>48</v>
      </c>
      <c r="O325" s="87"/>
      <c r="P325" s="226">
        <f>O325*H325</f>
        <v>0</v>
      </c>
      <c r="Q325" s="226">
        <v>0.046899999999999997</v>
      </c>
      <c r="R325" s="226">
        <f>Q325*H325</f>
        <v>0.75039999999999996</v>
      </c>
      <c r="S325" s="226">
        <v>0</v>
      </c>
      <c r="T325" s="22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8" t="s">
        <v>332</v>
      </c>
      <c r="AT325" s="228" t="s">
        <v>267</v>
      </c>
      <c r="AU325" s="228" t="s">
        <v>86</v>
      </c>
      <c r="AY325" s="19" t="s">
        <v>166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9" t="s">
        <v>84</v>
      </c>
      <c r="BK325" s="229">
        <f>ROUND(I325*H325,2)</f>
        <v>0</v>
      </c>
      <c r="BL325" s="19" t="s">
        <v>245</v>
      </c>
      <c r="BM325" s="228" t="s">
        <v>1988</v>
      </c>
    </row>
    <row r="326" s="2" customFormat="1">
      <c r="A326" s="41"/>
      <c r="B326" s="42"/>
      <c r="C326" s="217" t="s">
        <v>588</v>
      </c>
      <c r="D326" s="217" t="s">
        <v>168</v>
      </c>
      <c r="E326" s="218" t="s">
        <v>1372</v>
      </c>
      <c r="F326" s="219" t="s">
        <v>1373</v>
      </c>
      <c r="G326" s="220" t="s">
        <v>274</v>
      </c>
      <c r="H326" s="221">
        <v>1.3020000000000001</v>
      </c>
      <c r="I326" s="222"/>
      <c r="J326" s="223">
        <f>ROUND(I326*H326,2)</f>
        <v>0</v>
      </c>
      <c r="K326" s="219" t="s">
        <v>172</v>
      </c>
      <c r="L326" s="47"/>
      <c r="M326" s="224" t="s">
        <v>32</v>
      </c>
      <c r="N326" s="225" t="s">
        <v>48</v>
      </c>
      <c r="O326" s="87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8" t="s">
        <v>245</v>
      </c>
      <c r="AT326" s="228" t="s">
        <v>168</v>
      </c>
      <c r="AU326" s="228" t="s">
        <v>86</v>
      </c>
      <c r="AY326" s="19" t="s">
        <v>166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9" t="s">
        <v>84</v>
      </c>
      <c r="BK326" s="229">
        <f>ROUND(I326*H326,2)</f>
        <v>0</v>
      </c>
      <c r="BL326" s="19" t="s">
        <v>245</v>
      </c>
      <c r="BM326" s="228" t="s">
        <v>1989</v>
      </c>
    </row>
    <row r="327" s="12" customFormat="1" ht="22.8" customHeight="1">
      <c r="A327" s="12"/>
      <c r="B327" s="201"/>
      <c r="C327" s="202"/>
      <c r="D327" s="203" t="s">
        <v>76</v>
      </c>
      <c r="E327" s="215" t="s">
        <v>1990</v>
      </c>
      <c r="F327" s="215" t="s">
        <v>1991</v>
      </c>
      <c r="G327" s="202"/>
      <c r="H327" s="202"/>
      <c r="I327" s="205"/>
      <c r="J327" s="216">
        <f>BK327</f>
        <v>0</v>
      </c>
      <c r="K327" s="202"/>
      <c r="L327" s="207"/>
      <c r="M327" s="208"/>
      <c r="N327" s="209"/>
      <c r="O327" s="209"/>
      <c r="P327" s="210">
        <f>SUM(P328:P337)</f>
        <v>0</v>
      </c>
      <c r="Q327" s="209"/>
      <c r="R327" s="210">
        <f>SUM(R328:R337)</f>
        <v>0.93466099999999996</v>
      </c>
      <c r="S327" s="209"/>
      <c r="T327" s="211">
        <f>SUM(T328:T337)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2" t="s">
        <v>86</v>
      </c>
      <c r="AT327" s="213" t="s">
        <v>76</v>
      </c>
      <c r="AU327" s="213" t="s">
        <v>84</v>
      </c>
      <c r="AY327" s="212" t="s">
        <v>166</v>
      </c>
      <c r="BK327" s="214">
        <f>SUM(BK328:BK337)</f>
        <v>0</v>
      </c>
    </row>
    <row r="328" s="2" customFormat="1" ht="21.75" customHeight="1">
      <c r="A328" s="41"/>
      <c r="B328" s="42"/>
      <c r="C328" s="217" t="s">
        <v>595</v>
      </c>
      <c r="D328" s="217" t="s">
        <v>168</v>
      </c>
      <c r="E328" s="218" t="s">
        <v>1992</v>
      </c>
      <c r="F328" s="219" t="s">
        <v>1993</v>
      </c>
      <c r="G328" s="220" t="s">
        <v>171</v>
      </c>
      <c r="H328" s="221">
        <v>718.97000000000003</v>
      </c>
      <c r="I328" s="222"/>
      <c r="J328" s="223">
        <f>ROUND(I328*H328,2)</f>
        <v>0</v>
      </c>
      <c r="K328" s="219" t="s">
        <v>172</v>
      </c>
      <c r="L328" s="47"/>
      <c r="M328" s="224" t="s">
        <v>32</v>
      </c>
      <c r="N328" s="225" t="s">
        <v>48</v>
      </c>
      <c r="O328" s="87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8" t="s">
        <v>245</v>
      </c>
      <c r="AT328" s="228" t="s">
        <v>168</v>
      </c>
      <c r="AU328" s="228" t="s">
        <v>86</v>
      </c>
      <c r="AY328" s="19" t="s">
        <v>166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9" t="s">
        <v>84</v>
      </c>
      <c r="BK328" s="229">
        <f>ROUND(I328*H328,2)</f>
        <v>0</v>
      </c>
      <c r="BL328" s="19" t="s">
        <v>245</v>
      </c>
      <c r="BM328" s="228" t="s">
        <v>1994</v>
      </c>
    </row>
    <row r="329" s="13" customFormat="1">
      <c r="A329" s="13"/>
      <c r="B329" s="230"/>
      <c r="C329" s="231"/>
      <c r="D329" s="232" t="s">
        <v>175</v>
      </c>
      <c r="E329" s="233" t="s">
        <v>32</v>
      </c>
      <c r="F329" s="234" t="s">
        <v>1830</v>
      </c>
      <c r="G329" s="231"/>
      <c r="H329" s="235">
        <v>469.81999999999999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175</v>
      </c>
      <c r="AU329" s="241" t="s">
        <v>86</v>
      </c>
      <c r="AV329" s="13" t="s">
        <v>86</v>
      </c>
      <c r="AW329" s="13" t="s">
        <v>39</v>
      </c>
      <c r="AX329" s="13" t="s">
        <v>77</v>
      </c>
      <c r="AY329" s="241" t="s">
        <v>166</v>
      </c>
    </row>
    <row r="330" s="13" customFormat="1">
      <c r="A330" s="13"/>
      <c r="B330" s="230"/>
      <c r="C330" s="231"/>
      <c r="D330" s="232" t="s">
        <v>175</v>
      </c>
      <c r="E330" s="233" t="s">
        <v>32</v>
      </c>
      <c r="F330" s="234" t="s">
        <v>1995</v>
      </c>
      <c r="G330" s="231"/>
      <c r="H330" s="235">
        <v>72.799999999999997</v>
      </c>
      <c r="I330" s="236"/>
      <c r="J330" s="231"/>
      <c r="K330" s="231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175</v>
      </c>
      <c r="AU330" s="241" t="s">
        <v>86</v>
      </c>
      <c r="AV330" s="13" t="s">
        <v>86</v>
      </c>
      <c r="AW330" s="13" t="s">
        <v>39</v>
      </c>
      <c r="AX330" s="13" t="s">
        <v>77</v>
      </c>
      <c r="AY330" s="241" t="s">
        <v>166</v>
      </c>
    </row>
    <row r="331" s="13" customFormat="1">
      <c r="A331" s="13"/>
      <c r="B331" s="230"/>
      <c r="C331" s="231"/>
      <c r="D331" s="232" t="s">
        <v>175</v>
      </c>
      <c r="E331" s="233" t="s">
        <v>32</v>
      </c>
      <c r="F331" s="234" t="s">
        <v>1996</v>
      </c>
      <c r="G331" s="231"/>
      <c r="H331" s="235">
        <v>167.44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175</v>
      </c>
      <c r="AU331" s="241" t="s">
        <v>86</v>
      </c>
      <c r="AV331" s="13" t="s">
        <v>86</v>
      </c>
      <c r="AW331" s="13" t="s">
        <v>39</v>
      </c>
      <c r="AX331" s="13" t="s">
        <v>77</v>
      </c>
      <c r="AY331" s="241" t="s">
        <v>166</v>
      </c>
    </row>
    <row r="332" s="13" customFormat="1">
      <c r="A332" s="13"/>
      <c r="B332" s="230"/>
      <c r="C332" s="231"/>
      <c r="D332" s="232" t="s">
        <v>175</v>
      </c>
      <c r="E332" s="233" t="s">
        <v>32</v>
      </c>
      <c r="F332" s="234" t="s">
        <v>1833</v>
      </c>
      <c r="G332" s="231"/>
      <c r="H332" s="235">
        <v>2.73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175</v>
      </c>
      <c r="AU332" s="241" t="s">
        <v>86</v>
      </c>
      <c r="AV332" s="13" t="s">
        <v>86</v>
      </c>
      <c r="AW332" s="13" t="s">
        <v>39</v>
      </c>
      <c r="AX332" s="13" t="s">
        <v>77</v>
      </c>
      <c r="AY332" s="241" t="s">
        <v>166</v>
      </c>
    </row>
    <row r="333" s="13" customFormat="1">
      <c r="A333" s="13"/>
      <c r="B333" s="230"/>
      <c r="C333" s="231"/>
      <c r="D333" s="232" t="s">
        <v>175</v>
      </c>
      <c r="E333" s="233" t="s">
        <v>32</v>
      </c>
      <c r="F333" s="234" t="s">
        <v>1766</v>
      </c>
      <c r="G333" s="231"/>
      <c r="H333" s="235">
        <v>2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175</v>
      </c>
      <c r="AU333" s="241" t="s">
        <v>86</v>
      </c>
      <c r="AV333" s="13" t="s">
        <v>86</v>
      </c>
      <c r="AW333" s="13" t="s">
        <v>39</v>
      </c>
      <c r="AX333" s="13" t="s">
        <v>77</v>
      </c>
      <c r="AY333" s="241" t="s">
        <v>166</v>
      </c>
    </row>
    <row r="334" s="13" customFormat="1">
      <c r="A334" s="13"/>
      <c r="B334" s="230"/>
      <c r="C334" s="231"/>
      <c r="D334" s="232" t="s">
        <v>175</v>
      </c>
      <c r="E334" s="233" t="s">
        <v>32</v>
      </c>
      <c r="F334" s="234" t="s">
        <v>1821</v>
      </c>
      <c r="G334" s="231"/>
      <c r="H334" s="235">
        <v>1.3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175</v>
      </c>
      <c r="AU334" s="241" t="s">
        <v>86</v>
      </c>
      <c r="AV334" s="13" t="s">
        <v>86</v>
      </c>
      <c r="AW334" s="13" t="s">
        <v>39</v>
      </c>
      <c r="AX334" s="13" t="s">
        <v>77</v>
      </c>
      <c r="AY334" s="241" t="s">
        <v>166</v>
      </c>
    </row>
    <row r="335" s="13" customFormat="1">
      <c r="A335" s="13"/>
      <c r="B335" s="230"/>
      <c r="C335" s="231"/>
      <c r="D335" s="232" t="s">
        <v>175</v>
      </c>
      <c r="E335" s="233" t="s">
        <v>32</v>
      </c>
      <c r="F335" s="234" t="s">
        <v>1997</v>
      </c>
      <c r="G335" s="231"/>
      <c r="H335" s="235">
        <v>2.8799999999999999</v>
      </c>
      <c r="I335" s="236"/>
      <c r="J335" s="231"/>
      <c r="K335" s="231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175</v>
      </c>
      <c r="AU335" s="241" t="s">
        <v>86</v>
      </c>
      <c r="AV335" s="13" t="s">
        <v>86</v>
      </c>
      <c r="AW335" s="13" t="s">
        <v>39</v>
      </c>
      <c r="AX335" s="13" t="s">
        <v>77</v>
      </c>
      <c r="AY335" s="241" t="s">
        <v>166</v>
      </c>
    </row>
    <row r="336" s="14" customFormat="1">
      <c r="A336" s="14"/>
      <c r="B336" s="242"/>
      <c r="C336" s="243"/>
      <c r="D336" s="232" t="s">
        <v>175</v>
      </c>
      <c r="E336" s="244" t="s">
        <v>32</v>
      </c>
      <c r="F336" s="245" t="s">
        <v>219</v>
      </c>
      <c r="G336" s="243"/>
      <c r="H336" s="246">
        <v>718.97000000000003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175</v>
      </c>
      <c r="AU336" s="252" t="s">
        <v>86</v>
      </c>
      <c r="AV336" s="14" t="s">
        <v>173</v>
      </c>
      <c r="AW336" s="14" t="s">
        <v>39</v>
      </c>
      <c r="AX336" s="14" t="s">
        <v>84</v>
      </c>
      <c r="AY336" s="252" t="s">
        <v>166</v>
      </c>
    </row>
    <row r="337" s="2" customFormat="1" ht="16.5" customHeight="1">
      <c r="A337" s="41"/>
      <c r="B337" s="42"/>
      <c r="C337" s="263" t="s">
        <v>602</v>
      </c>
      <c r="D337" s="263" t="s">
        <v>267</v>
      </c>
      <c r="E337" s="264" t="s">
        <v>1998</v>
      </c>
      <c r="F337" s="265" t="s">
        <v>1999</v>
      </c>
      <c r="G337" s="266" t="s">
        <v>171</v>
      </c>
      <c r="H337" s="267">
        <v>718.97000000000003</v>
      </c>
      <c r="I337" s="268"/>
      <c r="J337" s="269">
        <f>ROUND(I337*H337,2)</f>
        <v>0</v>
      </c>
      <c r="K337" s="265" t="s">
        <v>172</v>
      </c>
      <c r="L337" s="270"/>
      <c r="M337" s="271" t="s">
        <v>32</v>
      </c>
      <c r="N337" s="272" t="s">
        <v>48</v>
      </c>
      <c r="O337" s="87"/>
      <c r="P337" s="226">
        <f>O337*H337</f>
        <v>0</v>
      </c>
      <c r="Q337" s="226">
        <v>0.0012999999999999999</v>
      </c>
      <c r="R337" s="226">
        <f>Q337*H337</f>
        <v>0.93466099999999996</v>
      </c>
      <c r="S337" s="226">
        <v>0</v>
      </c>
      <c r="T337" s="22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8" t="s">
        <v>332</v>
      </c>
      <c r="AT337" s="228" t="s">
        <v>267</v>
      </c>
      <c r="AU337" s="228" t="s">
        <v>86</v>
      </c>
      <c r="AY337" s="19" t="s">
        <v>166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9" t="s">
        <v>84</v>
      </c>
      <c r="BK337" s="229">
        <f>ROUND(I337*H337,2)</f>
        <v>0</v>
      </c>
      <c r="BL337" s="19" t="s">
        <v>245</v>
      </c>
      <c r="BM337" s="228" t="s">
        <v>2000</v>
      </c>
    </row>
    <row r="338" s="12" customFormat="1" ht="25.92" customHeight="1">
      <c r="A338" s="12"/>
      <c r="B338" s="201"/>
      <c r="C338" s="202"/>
      <c r="D338" s="203" t="s">
        <v>76</v>
      </c>
      <c r="E338" s="204" t="s">
        <v>1494</v>
      </c>
      <c r="F338" s="204" t="s">
        <v>1495</v>
      </c>
      <c r="G338" s="202"/>
      <c r="H338" s="202"/>
      <c r="I338" s="205"/>
      <c r="J338" s="206">
        <f>BK338</f>
        <v>0</v>
      </c>
      <c r="K338" s="202"/>
      <c r="L338" s="207"/>
      <c r="M338" s="208"/>
      <c r="N338" s="209"/>
      <c r="O338" s="209"/>
      <c r="P338" s="210">
        <f>SUM(P339:P340)</f>
        <v>0</v>
      </c>
      <c r="Q338" s="209"/>
      <c r="R338" s="210">
        <f>SUM(R339:R340)</f>
        <v>0</v>
      </c>
      <c r="S338" s="209"/>
      <c r="T338" s="211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2" t="s">
        <v>173</v>
      </c>
      <c r="AT338" s="213" t="s">
        <v>76</v>
      </c>
      <c r="AU338" s="213" t="s">
        <v>77</v>
      </c>
      <c r="AY338" s="212" t="s">
        <v>166</v>
      </c>
      <c r="BK338" s="214">
        <f>SUM(BK339:BK340)</f>
        <v>0</v>
      </c>
    </row>
    <row r="339" s="2" customFormat="1" ht="16.5" customHeight="1">
      <c r="A339" s="41"/>
      <c r="B339" s="42"/>
      <c r="C339" s="217" t="s">
        <v>607</v>
      </c>
      <c r="D339" s="217" t="s">
        <v>168</v>
      </c>
      <c r="E339" s="218" t="s">
        <v>1503</v>
      </c>
      <c r="F339" s="219" t="s">
        <v>1504</v>
      </c>
      <c r="G339" s="220" t="s">
        <v>186</v>
      </c>
      <c r="H339" s="221">
        <v>256</v>
      </c>
      <c r="I339" s="222"/>
      <c r="J339" s="223">
        <f>ROUND(I339*H339,2)</f>
        <v>0</v>
      </c>
      <c r="K339" s="219" t="s">
        <v>172</v>
      </c>
      <c r="L339" s="47"/>
      <c r="M339" s="224" t="s">
        <v>32</v>
      </c>
      <c r="N339" s="225" t="s">
        <v>48</v>
      </c>
      <c r="O339" s="87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8" t="s">
        <v>1499</v>
      </c>
      <c r="AT339" s="228" t="s">
        <v>168</v>
      </c>
      <c r="AU339" s="228" t="s">
        <v>84</v>
      </c>
      <c r="AY339" s="19" t="s">
        <v>166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9" t="s">
        <v>84</v>
      </c>
      <c r="BK339" s="229">
        <f>ROUND(I339*H339,2)</f>
        <v>0</v>
      </c>
      <c r="BL339" s="19" t="s">
        <v>1499</v>
      </c>
      <c r="BM339" s="228" t="s">
        <v>2001</v>
      </c>
    </row>
    <row r="340" s="13" customFormat="1">
      <c r="A340" s="13"/>
      <c r="B340" s="230"/>
      <c r="C340" s="231"/>
      <c r="D340" s="232" t="s">
        <v>175</v>
      </c>
      <c r="E340" s="233" t="s">
        <v>32</v>
      </c>
      <c r="F340" s="234" t="s">
        <v>2002</v>
      </c>
      <c r="G340" s="231"/>
      <c r="H340" s="235">
        <v>256</v>
      </c>
      <c r="I340" s="236"/>
      <c r="J340" s="231"/>
      <c r="K340" s="231"/>
      <c r="L340" s="237"/>
      <c r="M340" s="293"/>
      <c r="N340" s="294"/>
      <c r="O340" s="294"/>
      <c r="P340" s="294"/>
      <c r="Q340" s="294"/>
      <c r="R340" s="294"/>
      <c r="S340" s="294"/>
      <c r="T340" s="29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175</v>
      </c>
      <c r="AU340" s="241" t="s">
        <v>84</v>
      </c>
      <c r="AV340" s="13" t="s">
        <v>86</v>
      </c>
      <c r="AW340" s="13" t="s">
        <v>39</v>
      </c>
      <c r="AX340" s="13" t="s">
        <v>84</v>
      </c>
      <c r="AY340" s="241" t="s">
        <v>166</v>
      </c>
    </row>
    <row r="341" s="2" customFormat="1" ht="6.96" customHeight="1">
      <c r="A341" s="41"/>
      <c r="B341" s="62"/>
      <c r="C341" s="63"/>
      <c r="D341" s="63"/>
      <c r="E341" s="63"/>
      <c r="F341" s="63"/>
      <c r="G341" s="63"/>
      <c r="H341" s="63"/>
      <c r="I341" s="63"/>
      <c r="J341" s="63"/>
      <c r="K341" s="63"/>
      <c r="L341" s="47"/>
      <c r="M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</row>
  </sheetData>
  <sheetProtection sheet="1" autoFilter="0" formatColumns="0" formatRows="0" objects="1" scenarios="1" spinCount="100000" saltValue="efdZihTYfwtK3gbHFQVxdgMnz54nmHbDbgLVJcAdnBk31VTLC8x7tUah5CL1pgGfcZL4Zxobd+8j5eedPWxIug==" hashValue="QmgJnYf1U18BKs0aqG7hStCoVI1YQBKbdv4RpXrkTerIWrFHHZsa3F9gCKPdfsUEoq+kp1JvAjaJyb/lNqABBA==" algorithmName="SHA-512" password="CC35"/>
  <autoFilter ref="C95:K3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 s="1" customFormat="1" ht="12" customHeight="1">
      <c r="B8" s="22"/>
      <c r="D8" s="146" t="s">
        <v>115</v>
      </c>
      <c r="L8" s="22"/>
    </row>
    <row r="9" s="2" customFormat="1" ht="16.5" customHeight="1">
      <c r="A9" s="41"/>
      <c r="B9" s="47"/>
      <c r="C9" s="41"/>
      <c r="D9" s="41"/>
      <c r="E9" s="147" t="s">
        <v>116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2003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32</v>
      </c>
      <c r="G13" s="41"/>
      <c r="H13" s="41"/>
      <c r="I13" s="146" t="s">
        <v>20</v>
      </c>
      <c r="J13" s="136" t="s">
        <v>32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2004</v>
      </c>
      <c r="G14" s="41"/>
      <c r="H14" s="41"/>
      <c r="I14" s="146" t="s">
        <v>24</v>
      </c>
      <c r="J14" s="151" t="str">
        <f>'Rekapitulace stavby'!AN8</f>
        <v>12. 12. 2020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30</v>
      </c>
      <c r="E16" s="41"/>
      <c r="F16" s="41"/>
      <c r="G16" s="41"/>
      <c r="H16" s="41"/>
      <c r="I16" s="146" t="s">
        <v>31</v>
      </c>
      <c r="J16" s="136" t="str">
        <f>IF('Rekapitulace stavby'!AN10="","",'Rekapitulace stavby'!AN10)</f>
        <v/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Krajský úřad Plzeňského kraje</v>
      </c>
      <c r="F17" s="41"/>
      <c r="G17" s="41"/>
      <c r="H17" s="41"/>
      <c r="I17" s="146" t="s">
        <v>34</v>
      </c>
      <c r="J17" s="136" t="str">
        <f>IF('Rekapitulace stavby'!AN11="","",'Rekapitulace stavby'!AN11)</f>
        <v/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35</v>
      </c>
      <c r="E19" s="41"/>
      <c r="F19" s="41"/>
      <c r="G19" s="41"/>
      <c r="H19" s="41"/>
      <c r="I19" s="146" t="s">
        <v>31</v>
      </c>
      <c r="J19" s="35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6" t="s">
        <v>34</v>
      </c>
      <c r="J20" s="35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37</v>
      </c>
      <c r="E22" s="41"/>
      <c r="F22" s="41"/>
      <c r="G22" s="41"/>
      <c r="H22" s="41"/>
      <c r="I22" s="146" t="s">
        <v>31</v>
      </c>
      <c r="J22" s="136" t="s">
        <v>32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2005</v>
      </c>
      <c r="F23" s="41"/>
      <c r="G23" s="41"/>
      <c r="H23" s="41"/>
      <c r="I23" s="146" t="s">
        <v>34</v>
      </c>
      <c r="J23" s="136" t="s">
        <v>32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40</v>
      </c>
      <c r="E25" s="41"/>
      <c r="F25" s="41"/>
      <c r="G25" s="41"/>
      <c r="H25" s="41"/>
      <c r="I25" s="146" t="s">
        <v>31</v>
      </c>
      <c r="J25" s="136" t="str">
        <f>IF('Rekapitulace stavby'!AN19="","",'Rekapitulace stavby'!AN19)</f>
        <v/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Area Projekt</v>
      </c>
      <c r="F26" s="41"/>
      <c r="G26" s="41"/>
      <c r="H26" s="41"/>
      <c r="I26" s="146" t="s">
        <v>34</v>
      </c>
      <c r="J26" s="136" t="str">
        <f>IF('Rekapitulace stavby'!AN20="","",'Rekapitulace stavby'!AN20)</f>
        <v/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41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32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ROUND(J87,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47</v>
      </c>
      <c r="E35" s="146" t="s">
        <v>48</v>
      </c>
      <c r="F35" s="160">
        <f>ROUND((SUM(BE87:BE129)),  2)</f>
        <v>0</v>
      </c>
      <c r="G35" s="41"/>
      <c r="H35" s="41"/>
      <c r="I35" s="161">
        <v>0.20999999999999999</v>
      </c>
      <c r="J35" s="160">
        <f>ROUND(((SUM(BE87:BE129))*I35),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49</v>
      </c>
      <c r="F36" s="160">
        <f>ROUND((SUM(BF87:BF129)),  2)</f>
        <v>0</v>
      </c>
      <c r="G36" s="41"/>
      <c r="H36" s="41"/>
      <c r="I36" s="161">
        <v>0.14999999999999999</v>
      </c>
      <c r="J36" s="160">
        <f>ROUND(((SUM(BF87:BF129))*I36),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50</v>
      </c>
      <c r="F37" s="160">
        <f>ROUND((SUM(BG87:BG129)),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51</v>
      </c>
      <c r="F38" s="160">
        <f>ROUND((SUM(BH87:BH129)),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52</v>
      </c>
      <c r="F39" s="160">
        <f>ROUND((SUM(BI87:BI129)),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53</v>
      </c>
      <c r="E41" s="164"/>
      <c r="F41" s="164"/>
      <c r="G41" s="165" t="s">
        <v>54</v>
      </c>
      <c r="H41" s="166" t="s">
        <v>55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121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Energeticky úsporná opatření ZŠ Podmostní 1</v>
      </c>
      <c r="F50" s="34"/>
      <c r="G50" s="34"/>
      <c r="H50" s="34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3" t="s">
        <v>116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03 - Výměna osvětlení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 xml:space="preserve"> </v>
      </c>
      <c r="G56" s="43"/>
      <c r="H56" s="43"/>
      <c r="I56" s="34" t="s">
        <v>24</v>
      </c>
      <c r="J56" s="75" t="str">
        <f>IF(J14="","",J14)</f>
        <v>12. 12. 2020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Krajský úřad Plzeňského kraje</v>
      </c>
      <c r="G58" s="43"/>
      <c r="H58" s="43"/>
      <c r="I58" s="34" t="s">
        <v>37</v>
      </c>
      <c r="J58" s="39" t="str">
        <f>E23</f>
        <v>Jaroslav Jílek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35</v>
      </c>
      <c r="D59" s="43"/>
      <c r="E59" s="43"/>
      <c r="F59" s="29" t="str">
        <f>IF(E20="","",E20)</f>
        <v>Vyplň údaj</v>
      </c>
      <c r="G59" s="43"/>
      <c r="H59" s="43"/>
      <c r="I59" s="34" t="s">
        <v>40</v>
      </c>
      <c r="J59" s="39" t="str">
        <f>E26</f>
        <v>Area Projekt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122</v>
      </c>
      <c r="D61" s="176"/>
      <c r="E61" s="176"/>
      <c r="F61" s="176"/>
      <c r="G61" s="176"/>
      <c r="H61" s="176"/>
      <c r="I61" s="176"/>
      <c r="J61" s="177" t="s">
        <v>123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124</v>
      </c>
    </row>
    <row r="64" s="9" customFormat="1" ht="24.96" customHeight="1">
      <c r="A64" s="9"/>
      <c r="B64" s="179"/>
      <c r="C64" s="180"/>
      <c r="D64" s="181" t="s">
        <v>2006</v>
      </c>
      <c r="E64" s="182"/>
      <c r="F64" s="182"/>
      <c r="G64" s="182"/>
      <c r="H64" s="182"/>
      <c r="I64" s="182"/>
      <c r="J64" s="183">
        <f>J88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9"/>
      <c r="C65" s="180"/>
      <c r="D65" s="181" t="s">
        <v>2007</v>
      </c>
      <c r="E65" s="182"/>
      <c r="F65" s="182"/>
      <c r="G65" s="182"/>
      <c r="H65" s="182"/>
      <c r="I65" s="182"/>
      <c r="J65" s="183">
        <f>J112</f>
        <v>0</v>
      </c>
      <c r="K65" s="180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9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9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9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151</v>
      </c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43"/>
      <c r="J74" s="43"/>
      <c r="K74" s="43"/>
      <c r="L74" s="149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Energeticky úsporná opatření ZŠ Podmostní 1</v>
      </c>
      <c r="F75" s="34"/>
      <c r="G75" s="34"/>
      <c r="H75" s="34"/>
      <c r="I75" s="43"/>
      <c r="J75" s="43"/>
      <c r="K75" s="43"/>
      <c r="L75" s="149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1"/>
      <c r="B77" s="42"/>
      <c r="C77" s="43"/>
      <c r="D77" s="43"/>
      <c r="E77" s="173" t="s">
        <v>116</v>
      </c>
      <c r="F77" s="43"/>
      <c r="G77" s="43"/>
      <c r="H77" s="43"/>
      <c r="I77" s="43"/>
      <c r="J77" s="43"/>
      <c r="K77" s="43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117</v>
      </c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03 - Výměna osvětlení</v>
      </c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22</v>
      </c>
      <c r="D81" s="43"/>
      <c r="E81" s="43"/>
      <c r="F81" s="29" t="str">
        <f>F14</f>
        <v xml:space="preserve"> </v>
      </c>
      <c r="G81" s="43"/>
      <c r="H81" s="43"/>
      <c r="I81" s="34" t="s">
        <v>24</v>
      </c>
      <c r="J81" s="75" t="str">
        <f>IF(J14="","",J14)</f>
        <v>12. 12. 2020</v>
      </c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9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4" t="s">
        <v>30</v>
      </c>
      <c r="D83" s="43"/>
      <c r="E83" s="43"/>
      <c r="F83" s="29" t="str">
        <f>E17</f>
        <v>Krajský úřad Plzeňského kraje</v>
      </c>
      <c r="G83" s="43"/>
      <c r="H83" s="43"/>
      <c r="I83" s="34" t="s">
        <v>37</v>
      </c>
      <c r="J83" s="39" t="str">
        <f>E23</f>
        <v>Jaroslav Jílek</v>
      </c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4" t="s">
        <v>35</v>
      </c>
      <c r="D84" s="43"/>
      <c r="E84" s="43"/>
      <c r="F84" s="29" t="str">
        <f>IF(E20="","",E20)</f>
        <v>Vyplň údaj</v>
      </c>
      <c r="G84" s="43"/>
      <c r="H84" s="43"/>
      <c r="I84" s="34" t="s">
        <v>40</v>
      </c>
      <c r="J84" s="39" t="str">
        <f>E26</f>
        <v>Area Projekt</v>
      </c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90"/>
      <c r="B86" s="191"/>
      <c r="C86" s="192" t="s">
        <v>152</v>
      </c>
      <c r="D86" s="193" t="s">
        <v>62</v>
      </c>
      <c r="E86" s="193" t="s">
        <v>58</v>
      </c>
      <c r="F86" s="193" t="s">
        <v>59</v>
      </c>
      <c r="G86" s="193" t="s">
        <v>153</v>
      </c>
      <c r="H86" s="193" t="s">
        <v>154</v>
      </c>
      <c r="I86" s="193" t="s">
        <v>155</v>
      </c>
      <c r="J86" s="193" t="s">
        <v>123</v>
      </c>
      <c r="K86" s="194" t="s">
        <v>156</v>
      </c>
      <c r="L86" s="195"/>
      <c r="M86" s="95" t="s">
        <v>32</v>
      </c>
      <c r="N86" s="96" t="s">
        <v>47</v>
      </c>
      <c r="O86" s="96" t="s">
        <v>157</v>
      </c>
      <c r="P86" s="96" t="s">
        <v>158</v>
      </c>
      <c r="Q86" s="96" t="s">
        <v>159</v>
      </c>
      <c r="R86" s="96" t="s">
        <v>160</v>
      </c>
      <c r="S86" s="96" t="s">
        <v>161</v>
      </c>
      <c r="T86" s="97" t="s">
        <v>162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41"/>
      <c r="B87" s="42"/>
      <c r="C87" s="102" t="s">
        <v>163</v>
      </c>
      <c r="D87" s="43"/>
      <c r="E87" s="43"/>
      <c r="F87" s="43"/>
      <c r="G87" s="43"/>
      <c r="H87" s="43"/>
      <c r="I87" s="43"/>
      <c r="J87" s="196">
        <f>BK87</f>
        <v>0</v>
      </c>
      <c r="K87" s="43"/>
      <c r="L87" s="47"/>
      <c r="M87" s="98"/>
      <c r="N87" s="197"/>
      <c r="O87" s="99"/>
      <c r="P87" s="198">
        <f>P88+P112</f>
        <v>0</v>
      </c>
      <c r="Q87" s="99"/>
      <c r="R87" s="198">
        <f>R88+R112</f>
        <v>0</v>
      </c>
      <c r="S87" s="99"/>
      <c r="T87" s="199">
        <f>T88+T112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19" t="s">
        <v>76</v>
      </c>
      <c r="AU87" s="19" t="s">
        <v>124</v>
      </c>
      <c r="BK87" s="200">
        <f>BK88+BK112</f>
        <v>0</v>
      </c>
    </row>
    <row r="88" s="12" customFormat="1" ht="25.92" customHeight="1">
      <c r="A88" s="12"/>
      <c r="B88" s="201"/>
      <c r="C88" s="202"/>
      <c r="D88" s="203" t="s">
        <v>76</v>
      </c>
      <c r="E88" s="204" t="s">
        <v>84</v>
      </c>
      <c r="F88" s="204" t="s">
        <v>2008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SUM(P89:P111)</f>
        <v>0</v>
      </c>
      <c r="Q88" s="209"/>
      <c r="R88" s="210">
        <f>SUM(R89:R111)</f>
        <v>0</v>
      </c>
      <c r="S88" s="209"/>
      <c r="T88" s="211">
        <f>SUM(T89:T111)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2" t="s">
        <v>84</v>
      </c>
      <c r="AT88" s="213" t="s">
        <v>76</v>
      </c>
      <c r="AU88" s="213" t="s">
        <v>77</v>
      </c>
      <c r="AY88" s="212" t="s">
        <v>166</v>
      </c>
      <c r="BK88" s="214">
        <f>SUM(BK89:BK111)</f>
        <v>0</v>
      </c>
    </row>
    <row r="89" s="2" customFormat="1" ht="16.5" customHeight="1">
      <c r="A89" s="41"/>
      <c r="B89" s="42"/>
      <c r="C89" s="217" t="s">
        <v>84</v>
      </c>
      <c r="D89" s="217" t="s">
        <v>168</v>
      </c>
      <c r="E89" s="218" t="s">
        <v>2009</v>
      </c>
      <c r="F89" s="219" t="s">
        <v>2010</v>
      </c>
      <c r="G89" s="220" t="s">
        <v>248</v>
      </c>
      <c r="H89" s="221">
        <v>385</v>
      </c>
      <c r="I89" s="222"/>
      <c r="J89" s="223">
        <f>ROUND(I89*H89,2)</f>
        <v>0</v>
      </c>
      <c r="K89" s="219" t="s">
        <v>32</v>
      </c>
      <c r="L89" s="47"/>
      <c r="M89" s="224" t="s">
        <v>32</v>
      </c>
      <c r="N89" s="225" t="s">
        <v>48</v>
      </c>
      <c r="O89" s="87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8" t="s">
        <v>173</v>
      </c>
      <c r="AT89" s="228" t="s">
        <v>168</v>
      </c>
      <c r="AU89" s="228" t="s">
        <v>84</v>
      </c>
      <c r="AY89" s="19" t="s">
        <v>166</v>
      </c>
      <c r="BE89" s="229">
        <f>IF(N89="základní",J89,0)</f>
        <v>0</v>
      </c>
      <c r="BF89" s="229">
        <f>IF(N89="snížená",J89,0)</f>
        <v>0</v>
      </c>
      <c r="BG89" s="229">
        <f>IF(N89="zákl. přenesená",J89,0)</f>
        <v>0</v>
      </c>
      <c r="BH89" s="229">
        <f>IF(N89="sníž. přenesená",J89,0)</f>
        <v>0</v>
      </c>
      <c r="BI89" s="229">
        <f>IF(N89="nulová",J89,0)</f>
        <v>0</v>
      </c>
      <c r="BJ89" s="19" t="s">
        <v>84</v>
      </c>
      <c r="BK89" s="229">
        <f>ROUND(I89*H89,2)</f>
        <v>0</v>
      </c>
      <c r="BL89" s="19" t="s">
        <v>173</v>
      </c>
      <c r="BM89" s="228" t="s">
        <v>86</v>
      </c>
    </row>
    <row r="90" s="2" customFormat="1">
      <c r="A90" s="41"/>
      <c r="B90" s="42"/>
      <c r="C90" s="43"/>
      <c r="D90" s="232" t="s">
        <v>308</v>
      </c>
      <c r="E90" s="43"/>
      <c r="F90" s="273" t="s">
        <v>2011</v>
      </c>
      <c r="G90" s="43"/>
      <c r="H90" s="43"/>
      <c r="I90" s="274"/>
      <c r="J90" s="43"/>
      <c r="K90" s="43"/>
      <c r="L90" s="47"/>
      <c r="M90" s="275"/>
      <c r="N90" s="27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19" t="s">
        <v>308</v>
      </c>
      <c r="AU90" s="19" t="s">
        <v>84</v>
      </c>
    </row>
    <row r="91" s="2" customFormat="1" ht="16.5" customHeight="1">
      <c r="A91" s="41"/>
      <c r="B91" s="42"/>
      <c r="C91" s="217" t="s">
        <v>86</v>
      </c>
      <c r="D91" s="217" t="s">
        <v>168</v>
      </c>
      <c r="E91" s="218" t="s">
        <v>2012</v>
      </c>
      <c r="F91" s="219" t="s">
        <v>2013</v>
      </c>
      <c r="G91" s="220" t="s">
        <v>248</v>
      </c>
      <c r="H91" s="221">
        <v>24</v>
      </c>
      <c r="I91" s="222"/>
      <c r="J91" s="223">
        <f>ROUND(I91*H91,2)</f>
        <v>0</v>
      </c>
      <c r="K91" s="219" t="s">
        <v>32</v>
      </c>
      <c r="L91" s="47"/>
      <c r="M91" s="224" t="s">
        <v>32</v>
      </c>
      <c r="N91" s="225" t="s">
        <v>48</v>
      </c>
      <c r="O91" s="87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8" t="s">
        <v>173</v>
      </c>
      <c r="AT91" s="228" t="s">
        <v>168</v>
      </c>
      <c r="AU91" s="228" t="s">
        <v>84</v>
      </c>
      <c r="AY91" s="19" t="s">
        <v>166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9" t="s">
        <v>84</v>
      </c>
      <c r="BK91" s="229">
        <f>ROUND(I91*H91,2)</f>
        <v>0</v>
      </c>
      <c r="BL91" s="19" t="s">
        <v>173</v>
      </c>
      <c r="BM91" s="228" t="s">
        <v>173</v>
      </c>
    </row>
    <row r="92" s="2" customFormat="1">
      <c r="A92" s="41"/>
      <c r="B92" s="42"/>
      <c r="C92" s="43"/>
      <c r="D92" s="232" t="s">
        <v>308</v>
      </c>
      <c r="E92" s="43"/>
      <c r="F92" s="273" t="s">
        <v>2014</v>
      </c>
      <c r="G92" s="43"/>
      <c r="H92" s="43"/>
      <c r="I92" s="274"/>
      <c r="J92" s="43"/>
      <c r="K92" s="43"/>
      <c r="L92" s="47"/>
      <c r="M92" s="275"/>
      <c r="N92" s="27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308</v>
      </c>
      <c r="AU92" s="19" t="s">
        <v>84</v>
      </c>
    </row>
    <row r="93" s="2" customFormat="1" ht="16.5" customHeight="1">
      <c r="A93" s="41"/>
      <c r="B93" s="42"/>
      <c r="C93" s="217" t="s">
        <v>94</v>
      </c>
      <c r="D93" s="217" t="s">
        <v>168</v>
      </c>
      <c r="E93" s="218" t="s">
        <v>2015</v>
      </c>
      <c r="F93" s="219" t="s">
        <v>2016</v>
      </c>
      <c r="G93" s="220" t="s">
        <v>248</v>
      </c>
      <c r="H93" s="221">
        <v>10</v>
      </c>
      <c r="I93" s="222"/>
      <c r="J93" s="223">
        <f>ROUND(I93*H93,2)</f>
        <v>0</v>
      </c>
      <c r="K93" s="219" t="s">
        <v>32</v>
      </c>
      <c r="L93" s="47"/>
      <c r="M93" s="224" t="s">
        <v>32</v>
      </c>
      <c r="N93" s="225" t="s">
        <v>48</v>
      </c>
      <c r="O93" s="87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8" t="s">
        <v>173</v>
      </c>
      <c r="AT93" s="228" t="s">
        <v>168</v>
      </c>
      <c r="AU93" s="228" t="s">
        <v>84</v>
      </c>
      <c r="AY93" s="19" t="s">
        <v>166</v>
      </c>
      <c r="BE93" s="229">
        <f>IF(N93="základní",J93,0)</f>
        <v>0</v>
      </c>
      <c r="BF93" s="229">
        <f>IF(N93="snížená",J93,0)</f>
        <v>0</v>
      </c>
      <c r="BG93" s="229">
        <f>IF(N93="zákl. přenesená",J93,0)</f>
        <v>0</v>
      </c>
      <c r="BH93" s="229">
        <f>IF(N93="sníž. přenesená",J93,0)</f>
        <v>0</v>
      </c>
      <c r="BI93" s="229">
        <f>IF(N93="nulová",J93,0)</f>
        <v>0</v>
      </c>
      <c r="BJ93" s="19" t="s">
        <v>84</v>
      </c>
      <c r="BK93" s="229">
        <f>ROUND(I93*H93,2)</f>
        <v>0</v>
      </c>
      <c r="BL93" s="19" t="s">
        <v>173</v>
      </c>
      <c r="BM93" s="228" t="s">
        <v>2017</v>
      </c>
    </row>
    <row r="94" s="2" customFormat="1">
      <c r="A94" s="41"/>
      <c r="B94" s="42"/>
      <c r="C94" s="43"/>
      <c r="D94" s="232" t="s">
        <v>308</v>
      </c>
      <c r="E94" s="43"/>
      <c r="F94" s="273" t="s">
        <v>2018</v>
      </c>
      <c r="G94" s="43"/>
      <c r="H94" s="43"/>
      <c r="I94" s="274"/>
      <c r="J94" s="43"/>
      <c r="K94" s="43"/>
      <c r="L94" s="47"/>
      <c r="M94" s="275"/>
      <c r="N94" s="27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308</v>
      </c>
      <c r="AU94" s="19" t="s">
        <v>84</v>
      </c>
    </row>
    <row r="95" s="2" customFormat="1" ht="16.5" customHeight="1">
      <c r="A95" s="41"/>
      <c r="B95" s="42"/>
      <c r="C95" s="217" t="s">
        <v>173</v>
      </c>
      <c r="D95" s="217" t="s">
        <v>168</v>
      </c>
      <c r="E95" s="218" t="s">
        <v>2019</v>
      </c>
      <c r="F95" s="219" t="s">
        <v>2020</v>
      </c>
      <c r="G95" s="220" t="s">
        <v>248</v>
      </c>
      <c r="H95" s="221">
        <v>24</v>
      </c>
      <c r="I95" s="222"/>
      <c r="J95" s="223">
        <f>ROUND(I95*H95,2)</f>
        <v>0</v>
      </c>
      <c r="K95" s="219" t="s">
        <v>32</v>
      </c>
      <c r="L95" s="47"/>
      <c r="M95" s="224" t="s">
        <v>32</v>
      </c>
      <c r="N95" s="225" t="s">
        <v>48</v>
      </c>
      <c r="O95" s="87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8" t="s">
        <v>173</v>
      </c>
      <c r="AT95" s="228" t="s">
        <v>168</v>
      </c>
      <c r="AU95" s="228" t="s">
        <v>84</v>
      </c>
      <c r="AY95" s="19" t="s">
        <v>166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9" t="s">
        <v>84</v>
      </c>
      <c r="BK95" s="229">
        <f>ROUND(I95*H95,2)</f>
        <v>0</v>
      </c>
      <c r="BL95" s="19" t="s">
        <v>173</v>
      </c>
      <c r="BM95" s="228" t="s">
        <v>2021</v>
      </c>
    </row>
    <row r="96" s="2" customFormat="1">
      <c r="A96" s="41"/>
      <c r="B96" s="42"/>
      <c r="C96" s="43"/>
      <c r="D96" s="232" t="s">
        <v>308</v>
      </c>
      <c r="E96" s="43"/>
      <c r="F96" s="273" t="s">
        <v>2022</v>
      </c>
      <c r="G96" s="43"/>
      <c r="H96" s="43"/>
      <c r="I96" s="274"/>
      <c r="J96" s="43"/>
      <c r="K96" s="43"/>
      <c r="L96" s="47"/>
      <c r="M96" s="275"/>
      <c r="N96" s="27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308</v>
      </c>
      <c r="AU96" s="19" t="s">
        <v>84</v>
      </c>
    </row>
    <row r="97" s="2" customFormat="1" ht="16.5" customHeight="1">
      <c r="A97" s="41"/>
      <c r="B97" s="42"/>
      <c r="C97" s="217" t="s">
        <v>188</v>
      </c>
      <c r="D97" s="217" t="s">
        <v>168</v>
      </c>
      <c r="E97" s="218" t="s">
        <v>2023</v>
      </c>
      <c r="F97" s="219" t="s">
        <v>2024</v>
      </c>
      <c r="G97" s="220" t="s">
        <v>248</v>
      </c>
      <c r="H97" s="221">
        <v>6</v>
      </c>
      <c r="I97" s="222"/>
      <c r="J97" s="223">
        <f>ROUND(I97*H97,2)</f>
        <v>0</v>
      </c>
      <c r="K97" s="219" t="s">
        <v>32</v>
      </c>
      <c r="L97" s="47"/>
      <c r="M97" s="224" t="s">
        <v>32</v>
      </c>
      <c r="N97" s="225" t="s">
        <v>48</v>
      </c>
      <c r="O97" s="87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8" t="s">
        <v>173</v>
      </c>
      <c r="AT97" s="228" t="s">
        <v>168</v>
      </c>
      <c r="AU97" s="228" t="s">
        <v>84</v>
      </c>
      <c r="AY97" s="19" t="s">
        <v>166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9" t="s">
        <v>84</v>
      </c>
      <c r="BK97" s="229">
        <f>ROUND(I97*H97,2)</f>
        <v>0</v>
      </c>
      <c r="BL97" s="19" t="s">
        <v>173</v>
      </c>
      <c r="BM97" s="228" t="s">
        <v>2025</v>
      </c>
    </row>
    <row r="98" s="2" customFormat="1">
      <c r="A98" s="41"/>
      <c r="B98" s="42"/>
      <c r="C98" s="43"/>
      <c r="D98" s="232" t="s">
        <v>308</v>
      </c>
      <c r="E98" s="43"/>
      <c r="F98" s="273" t="s">
        <v>2026</v>
      </c>
      <c r="G98" s="43"/>
      <c r="H98" s="43"/>
      <c r="I98" s="274"/>
      <c r="J98" s="43"/>
      <c r="K98" s="43"/>
      <c r="L98" s="47"/>
      <c r="M98" s="275"/>
      <c r="N98" s="27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308</v>
      </c>
      <c r="AU98" s="19" t="s">
        <v>84</v>
      </c>
    </row>
    <row r="99" s="2" customFormat="1" ht="16.5" customHeight="1">
      <c r="A99" s="41"/>
      <c r="B99" s="42"/>
      <c r="C99" s="217" t="s">
        <v>193</v>
      </c>
      <c r="D99" s="217" t="s">
        <v>168</v>
      </c>
      <c r="E99" s="218" t="s">
        <v>2027</v>
      </c>
      <c r="F99" s="219" t="s">
        <v>2028</v>
      </c>
      <c r="G99" s="220" t="s">
        <v>248</v>
      </c>
      <c r="H99" s="221">
        <v>4</v>
      </c>
      <c r="I99" s="222"/>
      <c r="J99" s="223">
        <f>ROUND(I99*H99,2)</f>
        <v>0</v>
      </c>
      <c r="K99" s="219" t="s">
        <v>32</v>
      </c>
      <c r="L99" s="47"/>
      <c r="M99" s="224" t="s">
        <v>32</v>
      </c>
      <c r="N99" s="225" t="s">
        <v>48</v>
      </c>
      <c r="O99" s="87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8" t="s">
        <v>173</v>
      </c>
      <c r="AT99" s="228" t="s">
        <v>168</v>
      </c>
      <c r="AU99" s="228" t="s">
        <v>84</v>
      </c>
      <c r="AY99" s="19" t="s">
        <v>166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9" t="s">
        <v>84</v>
      </c>
      <c r="BK99" s="229">
        <f>ROUND(I99*H99,2)</f>
        <v>0</v>
      </c>
      <c r="BL99" s="19" t="s">
        <v>173</v>
      </c>
      <c r="BM99" s="228" t="s">
        <v>193</v>
      </c>
    </row>
    <row r="100" s="2" customFormat="1">
      <c r="A100" s="41"/>
      <c r="B100" s="42"/>
      <c r="C100" s="43"/>
      <c r="D100" s="232" t="s">
        <v>308</v>
      </c>
      <c r="E100" s="43"/>
      <c r="F100" s="273" t="s">
        <v>2029</v>
      </c>
      <c r="G100" s="43"/>
      <c r="H100" s="43"/>
      <c r="I100" s="274"/>
      <c r="J100" s="43"/>
      <c r="K100" s="43"/>
      <c r="L100" s="47"/>
      <c r="M100" s="275"/>
      <c r="N100" s="27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308</v>
      </c>
      <c r="AU100" s="19" t="s">
        <v>84</v>
      </c>
    </row>
    <row r="101" s="2" customFormat="1" ht="16.5" customHeight="1">
      <c r="A101" s="41"/>
      <c r="B101" s="42"/>
      <c r="C101" s="217" t="s">
        <v>197</v>
      </c>
      <c r="D101" s="217" t="s">
        <v>168</v>
      </c>
      <c r="E101" s="218" t="s">
        <v>2030</v>
      </c>
      <c r="F101" s="219" t="s">
        <v>2031</v>
      </c>
      <c r="G101" s="220" t="s">
        <v>248</v>
      </c>
      <c r="H101" s="221">
        <v>3</v>
      </c>
      <c r="I101" s="222"/>
      <c r="J101" s="223">
        <f>ROUND(I101*H101,2)</f>
        <v>0</v>
      </c>
      <c r="K101" s="219" t="s">
        <v>32</v>
      </c>
      <c r="L101" s="47"/>
      <c r="M101" s="224" t="s">
        <v>32</v>
      </c>
      <c r="N101" s="225" t="s">
        <v>48</v>
      </c>
      <c r="O101" s="87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8" t="s">
        <v>173</v>
      </c>
      <c r="AT101" s="228" t="s">
        <v>168</v>
      </c>
      <c r="AU101" s="228" t="s">
        <v>84</v>
      </c>
      <c r="AY101" s="19" t="s">
        <v>166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9" t="s">
        <v>84</v>
      </c>
      <c r="BK101" s="229">
        <f>ROUND(I101*H101,2)</f>
        <v>0</v>
      </c>
      <c r="BL101" s="19" t="s">
        <v>173</v>
      </c>
      <c r="BM101" s="228" t="s">
        <v>202</v>
      </c>
    </row>
    <row r="102" s="2" customFormat="1" ht="16.5" customHeight="1">
      <c r="A102" s="41"/>
      <c r="B102" s="42"/>
      <c r="C102" s="217" t="s">
        <v>202</v>
      </c>
      <c r="D102" s="217" t="s">
        <v>168</v>
      </c>
      <c r="E102" s="218" t="s">
        <v>2032</v>
      </c>
      <c r="F102" s="219" t="s">
        <v>2033</v>
      </c>
      <c r="G102" s="220" t="s">
        <v>248</v>
      </c>
      <c r="H102" s="221">
        <v>1</v>
      </c>
      <c r="I102" s="222"/>
      <c r="J102" s="223">
        <f>ROUND(I102*H102,2)</f>
        <v>0</v>
      </c>
      <c r="K102" s="219" t="s">
        <v>32</v>
      </c>
      <c r="L102" s="47"/>
      <c r="M102" s="224" t="s">
        <v>32</v>
      </c>
      <c r="N102" s="225" t="s">
        <v>48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173</v>
      </c>
      <c r="AT102" s="228" t="s">
        <v>168</v>
      </c>
      <c r="AU102" s="228" t="s">
        <v>84</v>
      </c>
      <c r="AY102" s="19" t="s">
        <v>166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84</v>
      </c>
      <c r="BK102" s="229">
        <f>ROUND(I102*H102,2)</f>
        <v>0</v>
      </c>
      <c r="BL102" s="19" t="s">
        <v>173</v>
      </c>
      <c r="BM102" s="228" t="s">
        <v>212</v>
      </c>
    </row>
    <row r="103" s="2" customFormat="1" ht="16.5" customHeight="1">
      <c r="A103" s="41"/>
      <c r="B103" s="42"/>
      <c r="C103" s="217" t="s">
        <v>208</v>
      </c>
      <c r="D103" s="217" t="s">
        <v>168</v>
      </c>
      <c r="E103" s="218" t="s">
        <v>2034</v>
      </c>
      <c r="F103" s="219" t="s">
        <v>2035</v>
      </c>
      <c r="G103" s="220" t="s">
        <v>248</v>
      </c>
      <c r="H103" s="221">
        <v>102</v>
      </c>
      <c r="I103" s="222"/>
      <c r="J103" s="223">
        <f>ROUND(I103*H103,2)</f>
        <v>0</v>
      </c>
      <c r="K103" s="219" t="s">
        <v>32</v>
      </c>
      <c r="L103" s="47"/>
      <c r="M103" s="224" t="s">
        <v>32</v>
      </c>
      <c r="N103" s="225" t="s">
        <v>48</v>
      </c>
      <c r="O103" s="87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8" t="s">
        <v>173</v>
      </c>
      <c r="AT103" s="228" t="s">
        <v>168</v>
      </c>
      <c r="AU103" s="228" t="s">
        <v>84</v>
      </c>
      <c r="AY103" s="19" t="s">
        <v>166</v>
      </c>
      <c r="BE103" s="229">
        <f>IF(N103="základní",J103,0)</f>
        <v>0</v>
      </c>
      <c r="BF103" s="229">
        <f>IF(N103="snížená",J103,0)</f>
        <v>0</v>
      </c>
      <c r="BG103" s="229">
        <f>IF(N103="zákl. přenesená",J103,0)</f>
        <v>0</v>
      </c>
      <c r="BH103" s="229">
        <f>IF(N103="sníž. přenesená",J103,0)</f>
        <v>0</v>
      </c>
      <c r="BI103" s="229">
        <f>IF(N103="nulová",J103,0)</f>
        <v>0</v>
      </c>
      <c r="BJ103" s="19" t="s">
        <v>84</v>
      </c>
      <c r="BK103" s="229">
        <f>ROUND(I103*H103,2)</f>
        <v>0</v>
      </c>
      <c r="BL103" s="19" t="s">
        <v>173</v>
      </c>
      <c r="BM103" s="228" t="s">
        <v>226</v>
      </c>
    </row>
    <row r="104" s="2" customFormat="1" ht="16.5" customHeight="1">
      <c r="A104" s="41"/>
      <c r="B104" s="42"/>
      <c r="C104" s="217" t="s">
        <v>212</v>
      </c>
      <c r="D104" s="217" t="s">
        <v>168</v>
      </c>
      <c r="E104" s="218" t="s">
        <v>2036</v>
      </c>
      <c r="F104" s="219" t="s">
        <v>2037</v>
      </c>
      <c r="G104" s="220" t="s">
        <v>248</v>
      </c>
      <c r="H104" s="221">
        <v>17</v>
      </c>
      <c r="I104" s="222"/>
      <c r="J104" s="223">
        <f>ROUND(I104*H104,2)</f>
        <v>0</v>
      </c>
      <c r="K104" s="219" t="s">
        <v>32</v>
      </c>
      <c r="L104" s="47"/>
      <c r="M104" s="224" t="s">
        <v>32</v>
      </c>
      <c r="N104" s="225" t="s">
        <v>48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173</v>
      </c>
      <c r="AT104" s="228" t="s">
        <v>168</v>
      </c>
      <c r="AU104" s="228" t="s">
        <v>84</v>
      </c>
      <c r="AY104" s="19" t="s">
        <v>166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84</v>
      </c>
      <c r="BK104" s="229">
        <f>ROUND(I104*H104,2)</f>
        <v>0</v>
      </c>
      <c r="BL104" s="19" t="s">
        <v>173</v>
      </c>
      <c r="BM104" s="228" t="s">
        <v>237</v>
      </c>
    </row>
    <row r="105" s="2" customFormat="1" ht="16.5" customHeight="1">
      <c r="A105" s="41"/>
      <c r="B105" s="42"/>
      <c r="C105" s="217" t="s">
        <v>220</v>
      </c>
      <c r="D105" s="217" t="s">
        <v>168</v>
      </c>
      <c r="E105" s="218" t="s">
        <v>2038</v>
      </c>
      <c r="F105" s="219" t="s">
        <v>2039</v>
      </c>
      <c r="G105" s="220" t="s">
        <v>248</v>
      </c>
      <c r="H105" s="221">
        <v>251</v>
      </c>
      <c r="I105" s="222"/>
      <c r="J105" s="223">
        <f>ROUND(I105*H105,2)</f>
        <v>0</v>
      </c>
      <c r="K105" s="219" t="s">
        <v>32</v>
      </c>
      <c r="L105" s="47"/>
      <c r="M105" s="224" t="s">
        <v>32</v>
      </c>
      <c r="N105" s="225" t="s">
        <v>48</v>
      </c>
      <c r="O105" s="87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8" t="s">
        <v>173</v>
      </c>
      <c r="AT105" s="228" t="s">
        <v>168</v>
      </c>
      <c r="AU105" s="228" t="s">
        <v>84</v>
      </c>
      <c r="AY105" s="19" t="s">
        <v>166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9" t="s">
        <v>84</v>
      </c>
      <c r="BK105" s="229">
        <f>ROUND(I105*H105,2)</f>
        <v>0</v>
      </c>
      <c r="BL105" s="19" t="s">
        <v>173</v>
      </c>
      <c r="BM105" s="228" t="s">
        <v>245</v>
      </c>
    </row>
    <row r="106" s="2" customFormat="1" ht="16.5" customHeight="1">
      <c r="A106" s="41"/>
      <c r="B106" s="42"/>
      <c r="C106" s="217" t="s">
        <v>226</v>
      </c>
      <c r="D106" s="217" t="s">
        <v>168</v>
      </c>
      <c r="E106" s="218" t="s">
        <v>2040</v>
      </c>
      <c r="F106" s="219" t="s">
        <v>2041</v>
      </c>
      <c r="G106" s="220" t="s">
        <v>248</v>
      </c>
      <c r="H106" s="221">
        <v>33</v>
      </c>
      <c r="I106" s="222"/>
      <c r="J106" s="223">
        <f>ROUND(I106*H106,2)</f>
        <v>0</v>
      </c>
      <c r="K106" s="219" t="s">
        <v>32</v>
      </c>
      <c r="L106" s="47"/>
      <c r="M106" s="224" t="s">
        <v>32</v>
      </c>
      <c r="N106" s="225" t="s">
        <v>48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173</v>
      </c>
      <c r="AT106" s="228" t="s">
        <v>168</v>
      </c>
      <c r="AU106" s="228" t="s">
        <v>84</v>
      </c>
      <c r="AY106" s="19" t="s">
        <v>166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84</v>
      </c>
      <c r="BK106" s="229">
        <f>ROUND(I106*H106,2)</f>
        <v>0</v>
      </c>
      <c r="BL106" s="19" t="s">
        <v>173</v>
      </c>
      <c r="BM106" s="228" t="s">
        <v>256</v>
      </c>
    </row>
    <row r="107" s="2" customFormat="1" ht="16.5" customHeight="1">
      <c r="A107" s="41"/>
      <c r="B107" s="42"/>
      <c r="C107" s="217" t="s">
        <v>232</v>
      </c>
      <c r="D107" s="217" t="s">
        <v>168</v>
      </c>
      <c r="E107" s="218" t="s">
        <v>2042</v>
      </c>
      <c r="F107" s="219" t="s">
        <v>2043</v>
      </c>
      <c r="G107" s="220" t="s">
        <v>248</v>
      </c>
      <c r="H107" s="221">
        <v>36</v>
      </c>
      <c r="I107" s="222"/>
      <c r="J107" s="223">
        <f>ROUND(I107*H107,2)</f>
        <v>0</v>
      </c>
      <c r="K107" s="219" t="s">
        <v>32</v>
      </c>
      <c r="L107" s="47"/>
      <c r="M107" s="224" t="s">
        <v>32</v>
      </c>
      <c r="N107" s="225" t="s">
        <v>48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173</v>
      </c>
      <c r="AT107" s="228" t="s">
        <v>168</v>
      </c>
      <c r="AU107" s="228" t="s">
        <v>84</v>
      </c>
      <c r="AY107" s="19" t="s">
        <v>166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84</v>
      </c>
      <c r="BK107" s="229">
        <f>ROUND(I107*H107,2)</f>
        <v>0</v>
      </c>
      <c r="BL107" s="19" t="s">
        <v>173</v>
      </c>
      <c r="BM107" s="228" t="s">
        <v>266</v>
      </c>
    </row>
    <row r="108" s="2" customFormat="1" ht="16.5" customHeight="1">
      <c r="A108" s="41"/>
      <c r="B108" s="42"/>
      <c r="C108" s="217" t="s">
        <v>237</v>
      </c>
      <c r="D108" s="217" t="s">
        <v>168</v>
      </c>
      <c r="E108" s="218" t="s">
        <v>2044</v>
      </c>
      <c r="F108" s="219" t="s">
        <v>2045</v>
      </c>
      <c r="G108" s="220" t="s">
        <v>248</v>
      </c>
      <c r="H108" s="221">
        <v>5</v>
      </c>
      <c r="I108" s="222"/>
      <c r="J108" s="223">
        <f>ROUND(I108*H108,2)</f>
        <v>0</v>
      </c>
      <c r="K108" s="219" t="s">
        <v>32</v>
      </c>
      <c r="L108" s="47"/>
      <c r="M108" s="224" t="s">
        <v>32</v>
      </c>
      <c r="N108" s="225" t="s">
        <v>48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173</v>
      </c>
      <c r="AT108" s="228" t="s">
        <v>168</v>
      </c>
      <c r="AU108" s="228" t="s">
        <v>84</v>
      </c>
      <c r="AY108" s="19" t="s">
        <v>166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9" t="s">
        <v>84</v>
      </c>
      <c r="BK108" s="229">
        <f>ROUND(I108*H108,2)</f>
        <v>0</v>
      </c>
      <c r="BL108" s="19" t="s">
        <v>173</v>
      </c>
      <c r="BM108" s="228" t="s">
        <v>277</v>
      </c>
    </row>
    <row r="109" s="2" customFormat="1" ht="16.5" customHeight="1">
      <c r="A109" s="41"/>
      <c r="B109" s="42"/>
      <c r="C109" s="217" t="s">
        <v>8</v>
      </c>
      <c r="D109" s="217" t="s">
        <v>168</v>
      </c>
      <c r="E109" s="218" t="s">
        <v>2046</v>
      </c>
      <c r="F109" s="219" t="s">
        <v>2047</v>
      </c>
      <c r="G109" s="220" t="s">
        <v>248</v>
      </c>
      <c r="H109" s="221">
        <v>2</v>
      </c>
      <c r="I109" s="222"/>
      <c r="J109" s="223">
        <f>ROUND(I109*H109,2)</f>
        <v>0</v>
      </c>
      <c r="K109" s="219" t="s">
        <v>32</v>
      </c>
      <c r="L109" s="47"/>
      <c r="M109" s="224" t="s">
        <v>32</v>
      </c>
      <c r="N109" s="225" t="s">
        <v>48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173</v>
      </c>
      <c r="AT109" s="228" t="s">
        <v>168</v>
      </c>
      <c r="AU109" s="228" t="s">
        <v>84</v>
      </c>
      <c r="AY109" s="19" t="s">
        <v>166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84</v>
      </c>
      <c r="BK109" s="229">
        <f>ROUND(I109*H109,2)</f>
        <v>0</v>
      </c>
      <c r="BL109" s="19" t="s">
        <v>173</v>
      </c>
      <c r="BM109" s="228" t="s">
        <v>289</v>
      </c>
    </row>
    <row r="110" s="2" customFormat="1" ht="16.5" customHeight="1">
      <c r="A110" s="41"/>
      <c r="B110" s="42"/>
      <c r="C110" s="217" t="s">
        <v>245</v>
      </c>
      <c r="D110" s="217" t="s">
        <v>168</v>
      </c>
      <c r="E110" s="218" t="s">
        <v>2048</v>
      </c>
      <c r="F110" s="219" t="s">
        <v>2049</v>
      </c>
      <c r="G110" s="220" t="s">
        <v>248</v>
      </c>
      <c r="H110" s="221">
        <v>3</v>
      </c>
      <c r="I110" s="222"/>
      <c r="J110" s="223">
        <f>ROUND(I110*H110,2)</f>
        <v>0</v>
      </c>
      <c r="K110" s="219" t="s">
        <v>32</v>
      </c>
      <c r="L110" s="47"/>
      <c r="M110" s="224" t="s">
        <v>32</v>
      </c>
      <c r="N110" s="225" t="s">
        <v>48</v>
      </c>
      <c r="O110" s="87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8" t="s">
        <v>173</v>
      </c>
      <c r="AT110" s="228" t="s">
        <v>168</v>
      </c>
      <c r="AU110" s="228" t="s">
        <v>84</v>
      </c>
      <c r="AY110" s="19" t="s">
        <v>166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9" t="s">
        <v>84</v>
      </c>
      <c r="BK110" s="229">
        <f>ROUND(I110*H110,2)</f>
        <v>0</v>
      </c>
      <c r="BL110" s="19" t="s">
        <v>173</v>
      </c>
      <c r="BM110" s="228" t="s">
        <v>299</v>
      </c>
    </row>
    <row r="111" s="2" customFormat="1" ht="16.5" customHeight="1">
      <c r="A111" s="41"/>
      <c r="B111" s="42"/>
      <c r="C111" s="217" t="s">
        <v>251</v>
      </c>
      <c r="D111" s="217" t="s">
        <v>168</v>
      </c>
      <c r="E111" s="218" t="s">
        <v>2050</v>
      </c>
      <c r="F111" s="219" t="s">
        <v>2051</v>
      </c>
      <c r="G111" s="220" t="s">
        <v>248</v>
      </c>
      <c r="H111" s="221">
        <v>3</v>
      </c>
      <c r="I111" s="222"/>
      <c r="J111" s="223">
        <f>ROUND(I111*H111,2)</f>
        <v>0</v>
      </c>
      <c r="K111" s="219" t="s">
        <v>32</v>
      </c>
      <c r="L111" s="47"/>
      <c r="M111" s="224" t="s">
        <v>32</v>
      </c>
      <c r="N111" s="225" t="s">
        <v>48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173</v>
      </c>
      <c r="AT111" s="228" t="s">
        <v>168</v>
      </c>
      <c r="AU111" s="228" t="s">
        <v>84</v>
      </c>
      <c r="AY111" s="19" t="s">
        <v>166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84</v>
      </c>
      <c r="BK111" s="229">
        <f>ROUND(I111*H111,2)</f>
        <v>0</v>
      </c>
      <c r="BL111" s="19" t="s">
        <v>173</v>
      </c>
      <c r="BM111" s="228" t="s">
        <v>311</v>
      </c>
    </row>
    <row r="112" s="12" customFormat="1" ht="25.92" customHeight="1">
      <c r="A112" s="12"/>
      <c r="B112" s="201"/>
      <c r="C112" s="202"/>
      <c r="D112" s="203" t="s">
        <v>76</v>
      </c>
      <c r="E112" s="204" t="s">
        <v>86</v>
      </c>
      <c r="F112" s="204" t="s">
        <v>2052</v>
      </c>
      <c r="G112" s="202"/>
      <c r="H112" s="202"/>
      <c r="I112" s="205"/>
      <c r="J112" s="206">
        <f>BK112</f>
        <v>0</v>
      </c>
      <c r="K112" s="202"/>
      <c r="L112" s="207"/>
      <c r="M112" s="208"/>
      <c r="N112" s="209"/>
      <c r="O112" s="209"/>
      <c r="P112" s="210">
        <f>SUM(P113:P129)</f>
        <v>0</v>
      </c>
      <c r="Q112" s="209"/>
      <c r="R112" s="210">
        <f>SUM(R113:R129)</f>
        <v>0</v>
      </c>
      <c r="S112" s="209"/>
      <c r="T112" s="211">
        <f>SUM(T113:T129)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2" t="s">
        <v>84</v>
      </c>
      <c r="AT112" s="213" t="s">
        <v>76</v>
      </c>
      <c r="AU112" s="213" t="s">
        <v>77</v>
      </c>
      <c r="AY112" s="212" t="s">
        <v>166</v>
      </c>
      <c r="BK112" s="214">
        <f>SUM(BK113:BK129)</f>
        <v>0</v>
      </c>
    </row>
    <row r="113" s="2" customFormat="1">
      <c r="A113" s="41"/>
      <c r="B113" s="42"/>
      <c r="C113" s="217" t="s">
        <v>256</v>
      </c>
      <c r="D113" s="217" t="s">
        <v>168</v>
      </c>
      <c r="E113" s="218" t="s">
        <v>2053</v>
      </c>
      <c r="F113" s="219" t="s">
        <v>2054</v>
      </c>
      <c r="G113" s="220" t="s">
        <v>248</v>
      </c>
      <c r="H113" s="221">
        <v>3</v>
      </c>
      <c r="I113" s="222"/>
      <c r="J113" s="223">
        <f>ROUND(I113*H113,2)</f>
        <v>0</v>
      </c>
      <c r="K113" s="219" t="s">
        <v>32</v>
      </c>
      <c r="L113" s="47"/>
      <c r="M113" s="224" t="s">
        <v>32</v>
      </c>
      <c r="N113" s="225" t="s">
        <v>48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173</v>
      </c>
      <c r="AT113" s="228" t="s">
        <v>168</v>
      </c>
      <c r="AU113" s="228" t="s">
        <v>84</v>
      </c>
      <c r="AY113" s="19" t="s">
        <v>166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9" t="s">
        <v>84</v>
      </c>
      <c r="BK113" s="229">
        <f>ROUND(I113*H113,2)</f>
        <v>0</v>
      </c>
      <c r="BL113" s="19" t="s">
        <v>173</v>
      </c>
      <c r="BM113" s="228" t="s">
        <v>320</v>
      </c>
    </row>
    <row r="114" s="2" customFormat="1" ht="16.5" customHeight="1">
      <c r="A114" s="41"/>
      <c r="B114" s="42"/>
      <c r="C114" s="217" t="s">
        <v>261</v>
      </c>
      <c r="D114" s="217" t="s">
        <v>168</v>
      </c>
      <c r="E114" s="218" t="s">
        <v>2055</v>
      </c>
      <c r="F114" s="219" t="s">
        <v>2056</v>
      </c>
      <c r="G114" s="220" t="s">
        <v>2057</v>
      </c>
      <c r="H114" s="221">
        <v>10</v>
      </c>
      <c r="I114" s="222"/>
      <c r="J114" s="223">
        <f>ROUND(I114*H114,2)</f>
        <v>0</v>
      </c>
      <c r="K114" s="219" t="s">
        <v>32</v>
      </c>
      <c r="L114" s="47"/>
      <c r="M114" s="224" t="s">
        <v>32</v>
      </c>
      <c r="N114" s="225" t="s">
        <v>48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173</v>
      </c>
      <c r="AT114" s="228" t="s">
        <v>168</v>
      </c>
      <c r="AU114" s="228" t="s">
        <v>84</v>
      </c>
      <c r="AY114" s="19" t="s">
        <v>166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84</v>
      </c>
      <c r="BK114" s="229">
        <f>ROUND(I114*H114,2)</f>
        <v>0</v>
      </c>
      <c r="BL114" s="19" t="s">
        <v>173</v>
      </c>
      <c r="BM114" s="228" t="s">
        <v>332</v>
      </c>
    </row>
    <row r="115" s="2" customFormat="1">
      <c r="A115" s="41"/>
      <c r="B115" s="42"/>
      <c r="C115" s="43"/>
      <c r="D115" s="232" t="s">
        <v>308</v>
      </c>
      <c r="E115" s="43"/>
      <c r="F115" s="273" t="s">
        <v>2058</v>
      </c>
      <c r="G115" s="43"/>
      <c r="H115" s="43"/>
      <c r="I115" s="274"/>
      <c r="J115" s="43"/>
      <c r="K115" s="43"/>
      <c r="L115" s="47"/>
      <c r="M115" s="275"/>
      <c r="N115" s="27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308</v>
      </c>
      <c r="AU115" s="19" t="s">
        <v>84</v>
      </c>
    </row>
    <row r="116" s="2" customFormat="1" ht="168" customHeight="1">
      <c r="A116" s="41"/>
      <c r="B116" s="42"/>
      <c r="C116" s="263" t="s">
        <v>266</v>
      </c>
      <c r="D116" s="263" t="s">
        <v>267</v>
      </c>
      <c r="E116" s="264" t="s">
        <v>2059</v>
      </c>
      <c r="F116" s="265" t="s">
        <v>2060</v>
      </c>
      <c r="G116" s="266" t="s">
        <v>248</v>
      </c>
      <c r="H116" s="267">
        <v>1</v>
      </c>
      <c r="I116" s="268"/>
      <c r="J116" s="269">
        <f>ROUND(I116*H116,2)</f>
        <v>0</v>
      </c>
      <c r="K116" s="265" t="s">
        <v>32</v>
      </c>
      <c r="L116" s="270"/>
      <c r="M116" s="271" t="s">
        <v>32</v>
      </c>
      <c r="N116" s="272" t="s">
        <v>48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202</v>
      </c>
      <c r="AT116" s="228" t="s">
        <v>267</v>
      </c>
      <c r="AU116" s="228" t="s">
        <v>84</v>
      </c>
      <c r="AY116" s="19" t="s">
        <v>166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84</v>
      </c>
      <c r="BK116" s="229">
        <f>ROUND(I116*H116,2)</f>
        <v>0</v>
      </c>
      <c r="BL116" s="19" t="s">
        <v>173</v>
      </c>
      <c r="BM116" s="228" t="s">
        <v>342</v>
      </c>
    </row>
    <row r="117" s="2" customFormat="1">
      <c r="A117" s="41"/>
      <c r="B117" s="42"/>
      <c r="C117" s="217" t="s">
        <v>7</v>
      </c>
      <c r="D117" s="217" t="s">
        <v>168</v>
      </c>
      <c r="E117" s="218" t="s">
        <v>2061</v>
      </c>
      <c r="F117" s="219" t="s">
        <v>2062</v>
      </c>
      <c r="G117" s="220" t="s">
        <v>2057</v>
      </c>
      <c r="H117" s="221">
        <v>1</v>
      </c>
      <c r="I117" s="222"/>
      <c r="J117" s="223">
        <f>ROUND(I117*H117,2)</f>
        <v>0</v>
      </c>
      <c r="K117" s="219" t="s">
        <v>32</v>
      </c>
      <c r="L117" s="47"/>
      <c r="M117" s="224" t="s">
        <v>32</v>
      </c>
      <c r="N117" s="225" t="s">
        <v>48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173</v>
      </c>
      <c r="AT117" s="228" t="s">
        <v>168</v>
      </c>
      <c r="AU117" s="228" t="s">
        <v>84</v>
      </c>
      <c r="AY117" s="19" t="s">
        <v>166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84</v>
      </c>
      <c r="BK117" s="229">
        <f>ROUND(I117*H117,2)</f>
        <v>0</v>
      </c>
      <c r="BL117" s="19" t="s">
        <v>173</v>
      </c>
      <c r="BM117" s="228" t="s">
        <v>354</v>
      </c>
    </row>
    <row r="118" s="2" customFormat="1">
      <c r="A118" s="41"/>
      <c r="B118" s="42"/>
      <c r="C118" s="43"/>
      <c r="D118" s="232" t="s">
        <v>308</v>
      </c>
      <c r="E118" s="43"/>
      <c r="F118" s="273" t="s">
        <v>2063</v>
      </c>
      <c r="G118" s="43"/>
      <c r="H118" s="43"/>
      <c r="I118" s="274"/>
      <c r="J118" s="43"/>
      <c r="K118" s="43"/>
      <c r="L118" s="47"/>
      <c r="M118" s="275"/>
      <c r="N118" s="27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308</v>
      </c>
      <c r="AU118" s="19" t="s">
        <v>84</v>
      </c>
    </row>
    <row r="119" s="2" customFormat="1" ht="21.75" customHeight="1">
      <c r="A119" s="41"/>
      <c r="B119" s="42"/>
      <c r="C119" s="217" t="s">
        <v>277</v>
      </c>
      <c r="D119" s="217" t="s">
        <v>168</v>
      </c>
      <c r="E119" s="218" t="s">
        <v>2064</v>
      </c>
      <c r="F119" s="219" t="s">
        <v>2065</v>
      </c>
      <c r="G119" s="220" t="s">
        <v>2057</v>
      </c>
      <c r="H119" s="221">
        <v>8</v>
      </c>
      <c r="I119" s="222"/>
      <c r="J119" s="223">
        <f>ROUND(I119*H119,2)</f>
        <v>0</v>
      </c>
      <c r="K119" s="219" t="s">
        <v>32</v>
      </c>
      <c r="L119" s="47"/>
      <c r="M119" s="224" t="s">
        <v>32</v>
      </c>
      <c r="N119" s="225" t="s">
        <v>48</v>
      </c>
      <c r="O119" s="87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8" t="s">
        <v>173</v>
      </c>
      <c r="AT119" s="228" t="s">
        <v>168</v>
      </c>
      <c r="AU119" s="228" t="s">
        <v>84</v>
      </c>
      <c r="AY119" s="19" t="s">
        <v>166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9" t="s">
        <v>84</v>
      </c>
      <c r="BK119" s="229">
        <f>ROUND(I119*H119,2)</f>
        <v>0</v>
      </c>
      <c r="BL119" s="19" t="s">
        <v>173</v>
      </c>
      <c r="BM119" s="228" t="s">
        <v>365</v>
      </c>
    </row>
    <row r="120" s="2" customFormat="1">
      <c r="A120" s="41"/>
      <c r="B120" s="42"/>
      <c r="C120" s="43"/>
      <c r="D120" s="232" t="s">
        <v>308</v>
      </c>
      <c r="E120" s="43"/>
      <c r="F120" s="273" t="s">
        <v>2066</v>
      </c>
      <c r="G120" s="43"/>
      <c r="H120" s="43"/>
      <c r="I120" s="274"/>
      <c r="J120" s="43"/>
      <c r="K120" s="43"/>
      <c r="L120" s="47"/>
      <c r="M120" s="275"/>
      <c r="N120" s="27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308</v>
      </c>
      <c r="AU120" s="19" t="s">
        <v>84</v>
      </c>
    </row>
    <row r="121" s="2" customFormat="1" ht="16.5" customHeight="1">
      <c r="A121" s="41"/>
      <c r="B121" s="42"/>
      <c r="C121" s="217" t="s">
        <v>283</v>
      </c>
      <c r="D121" s="217" t="s">
        <v>168</v>
      </c>
      <c r="E121" s="218" t="s">
        <v>2067</v>
      </c>
      <c r="F121" s="219" t="s">
        <v>2068</v>
      </c>
      <c r="G121" s="220" t="s">
        <v>248</v>
      </c>
      <c r="H121" s="221">
        <v>3</v>
      </c>
      <c r="I121" s="222"/>
      <c r="J121" s="223">
        <f>ROUND(I121*H121,2)</f>
        <v>0</v>
      </c>
      <c r="K121" s="219" t="s">
        <v>32</v>
      </c>
      <c r="L121" s="47"/>
      <c r="M121" s="224" t="s">
        <v>32</v>
      </c>
      <c r="N121" s="225" t="s">
        <v>48</v>
      </c>
      <c r="O121" s="8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173</v>
      </c>
      <c r="AT121" s="228" t="s">
        <v>168</v>
      </c>
      <c r="AU121" s="228" t="s">
        <v>84</v>
      </c>
      <c r="AY121" s="19" t="s">
        <v>166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9" t="s">
        <v>84</v>
      </c>
      <c r="BK121" s="229">
        <f>ROUND(I121*H121,2)</f>
        <v>0</v>
      </c>
      <c r="BL121" s="19" t="s">
        <v>173</v>
      </c>
      <c r="BM121" s="228" t="s">
        <v>378</v>
      </c>
    </row>
    <row r="122" s="2" customFormat="1">
      <c r="A122" s="41"/>
      <c r="B122" s="42"/>
      <c r="C122" s="43"/>
      <c r="D122" s="232" t="s">
        <v>308</v>
      </c>
      <c r="E122" s="43"/>
      <c r="F122" s="273" t="s">
        <v>2069</v>
      </c>
      <c r="G122" s="43"/>
      <c r="H122" s="43"/>
      <c r="I122" s="274"/>
      <c r="J122" s="43"/>
      <c r="K122" s="43"/>
      <c r="L122" s="47"/>
      <c r="M122" s="275"/>
      <c r="N122" s="27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19" t="s">
        <v>308</v>
      </c>
      <c r="AU122" s="19" t="s">
        <v>84</v>
      </c>
    </row>
    <row r="123" s="2" customFormat="1">
      <c r="A123" s="41"/>
      <c r="B123" s="42"/>
      <c r="C123" s="217" t="s">
        <v>289</v>
      </c>
      <c r="D123" s="217" t="s">
        <v>168</v>
      </c>
      <c r="E123" s="218" t="s">
        <v>2070</v>
      </c>
      <c r="F123" s="219" t="s">
        <v>2071</v>
      </c>
      <c r="G123" s="220" t="s">
        <v>248</v>
      </c>
      <c r="H123" s="221">
        <v>1</v>
      </c>
      <c r="I123" s="222"/>
      <c r="J123" s="223">
        <f>ROUND(I123*H123,2)</f>
        <v>0</v>
      </c>
      <c r="K123" s="219" t="s">
        <v>32</v>
      </c>
      <c r="L123" s="47"/>
      <c r="M123" s="224" t="s">
        <v>32</v>
      </c>
      <c r="N123" s="225" t="s">
        <v>48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173</v>
      </c>
      <c r="AT123" s="228" t="s">
        <v>168</v>
      </c>
      <c r="AU123" s="228" t="s">
        <v>84</v>
      </c>
      <c r="AY123" s="19" t="s">
        <v>166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84</v>
      </c>
      <c r="BK123" s="229">
        <f>ROUND(I123*H123,2)</f>
        <v>0</v>
      </c>
      <c r="BL123" s="19" t="s">
        <v>173</v>
      </c>
      <c r="BM123" s="228" t="s">
        <v>388</v>
      </c>
    </row>
    <row r="124" s="2" customFormat="1">
      <c r="A124" s="41"/>
      <c r="B124" s="42"/>
      <c r="C124" s="43"/>
      <c r="D124" s="232" t="s">
        <v>308</v>
      </c>
      <c r="E124" s="43"/>
      <c r="F124" s="273" t="s">
        <v>2072</v>
      </c>
      <c r="G124" s="43"/>
      <c r="H124" s="43"/>
      <c r="I124" s="274"/>
      <c r="J124" s="43"/>
      <c r="K124" s="43"/>
      <c r="L124" s="47"/>
      <c r="M124" s="275"/>
      <c r="N124" s="27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308</v>
      </c>
      <c r="AU124" s="19" t="s">
        <v>84</v>
      </c>
    </row>
    <row r="125" s="2" customFormat="1">
      <c r="A125" s="41"/>
      <c r="B125" s="42"/>
      <c r="C125" s="217" t="s">
        <v>295</v>
      </c>
      <c r="D125" s="217" t="s">
        <v>168</v>
      </c>
      <c r="E125" s="218" t="s">
        <v>2073</v>
      </c>
      <c r="F125" s="219" t="s">
        <v>2074</v>
      </c>
      <c r="G125" s="220" t="s">
        <v>248</v>
      </c>
      <c r="H125" s="221">
        <v>1</v>
      </c>
      <c r="I125" s="222"/>
      <c r="J125" s="223">
        <f>ROUND(I125*H125,2)</f>
        <v>0</v>
      </c>
      <c r="K125" s="219" t="s">
        <v>32</v>
      </c>
      <c r="L125" s="47"/>
      <c r="M125" s="224" t="s">
        <v>32</v>
      </c>
      <c r="N125" s="225" t="s">
        <v>48</v>
      </c>
      <c r="O125" s="87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173</v>
      </c>
      <c r="AT125" s="228" t="s">
        <v>168</v>
      </c>
      <c r="AU125" s="228" t="s">
        <v>84</v>
      </c>
      <c r="AY125" s="19" t="s">
        <v>166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84</v>
      </c>
      <c r="BK125" s="229">
        <f>ROUND(I125*H125,2)</f>
        <v>0</v>
      </c>
      <c r="BL125" s="19" t="s">
        <v>173</v>
      </c>
      <c r="BM125" s="228" t="s">
        <v>398</v>
      </c>
    </row>
    <row r="126" s="2" customFormat="1">
      <c r="A126" s="41"/>
      <c r="B126" s="42"/>
      <c r="C126" s="43"/>
      <c r="D126" s="232" t="s">
        <v>308</v>
      </c>
      <c r="E126" s="43"/>
      <c r="F126" s="273" t="s">
        <v>2075</v>
      </c>
      <c r="G126" s="43"/>
      <c r="H126" s="43"/>
      <c r="I126" s="274"/>
      <c r="J126" s="43"/>
      <c r="K126" s="43"/>
      <c r="L126" s="47"/>
      <c r="M126" s="275"/>
      <c r="N126" s="27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308</v>
      </c>
      <c r="AU126" s="19" t="s">
        <v>84</v>
      </c>
    </row>
    <row r="127" s="2" customFormat="1" ht="16.5" customHeight="1">
      <c r="A127" s="41"/>
      <c r="B127" s="42"/>
      <c r="C127" s="217" t="s">
        <v>299</v>
      </c>
      <c r="D127" s="217" t="s">
        <v>168</v>
      </c>
      <c r="E127" s="218" t="s">
        <v>2076</v>
      </c>
      <c r="F127" s="219" t="s">
        <v>2077</v>
      </c>
      <c r="G127" s="220" t="s">
        <v>248</v>
      </c>
      <c r="H127" s="221">
        <v>1</v>
      </c>
      <c r="I127" s="222"/>
      <c r="J127" s="223">
        <f>ROUND(I127*H127,2)</f>
        <v>0</v>
      </c>
      <c r="K127" s="219" t="s">
        <v>1860</v>
      </c>
      <c r="L127" s="47"/>
      <c r="M127" s="224" t="s">
        <v>32</v>
      </c>
      <c r="N127" s="225" t="s">
        <v>48</v>
      </c>
      <c r="O127" s="87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8" t="s">
        <v>173</v>
      </c>
      <c r="AT127" s="228" t="s">
        <v>168</v>
      </c>
      <c r="AU127" s="228" t="s">
        <v>84</v>
      </c>
      <c r="AY127" s="19" t="s">
        <v>166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9" t="s">
        <v>84</v>
      </c>
      <c r="BK127" s="229">
        <f>ROUND(I127*H127,2)</f>
        <v>0</v>
      </c>
      <c r="BL127" s="19" t="s">
        <v>173</v>
      </c>
      <c r="BM127" s="228" t="s">
        <v>406</v>
      </c>
    </row>
    <row r="128" s="2" customFormat="1" ht="16.5" customHeight="1">
      <c r="A128" s="41"/>
      <c r="B128" s="42"/>
      <c r="C128" s="217" t="s">
        <v>303</v>
      </c>
      <c r="D128" s="217" t="s">
        <v>168</v>
      </c>
      <c r="E128" s="218" t="s">
        <v>2078</v>
      </c>
      <c r="F128" s="219" t="s">
        <v>2079</v>
      </c>
      <c r="G128" s="220" t="s">
        <v>248</v>
      </c>
      <c r="H128" s="221">
        <v>1</v>
      </c>
      <c r="I128" s="222"/>
      <c r="J128" s="223">
        <f>ROUND(I128*H128,2)</f>
        <v>0</v>
      </c>
      <c r="K128" s="219" t="s">
        <v>32</v>
      </c>
      <c r="L128" s="47"/>
      <c r="M128" s="224" t="s">
        <v>32</v>
      </c>
      <c r="N128" s="225" t="s">
        <v>48</v>
      </c>
      <c r="O128" s="87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173</v>
      </c>
      <c r="AT128" s="228" t="s">
        <v>168</v>
      </c>
      <c r="AU128" s="228" t="s">
        <v>84</v>
      </c>
      <c r="AY128" s="19" t="s">
        <v>166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84</v>
      </c>
      <c r="BK128" s="229">
        <f>ROUND(I128*H128,2)</f>
        <v>0</v>
      </c>
      <c r="BL128" s="19" t="s">
        <v>173</v>
      </c>
      <c r="BM128" s="228" t="s">
        <v>418</v>
      </c>
    </row>
    <row r="129" s="2" customFormat="1" ht="16.5" customHeight="1">
      <c r="A129" s="41"/>
      <c r="B129" s="42"/>
      <c r="C129" s="217" t="s">
        <v>311</v>
      </c>
      <c r="D129" s="217" t="s">
        <v>168</v>
      </c>
      <c r="E129" s="218" t="s">
        <v>2080</v>
      </c>
      <c r="F129" s="219" t="s">
        <v>2081</v>
      </c>
      <c r="G129" s="220" t="s">
        <v>248</v>
      </c>
      <c r="H129" s="221">
        <v>1</v>
      </c>
      <c r="I129" s="222"/>
      <c r="J129" s="223">
        <f>ROUND(I129*H129,2)</f>
        <v>0</v>
      </c>
      <c r="K129" s="219" t="s">
        <v>32</v>
      </c>
      <c r="L129" s="47"/>
      <c r="M129" s="277" t="s">
        <v>32</v>
      </c>
      <c r="N129" s="278" t="s">
        <v>48</v>
      </c>
      <c r="O129" s="279"/>
      <c r="P129" s="280">
        <f>O129*H129</f>
        <v>0</v>
      </c>
      <c r="Q129" s="280">
        <v>0</v>
      </c>
      <c r="R129" s="280">
        <f>Q129*H129</f>
        <v>0</v>
      </c>
      <c r="S129" s="280">
        <v>0</v>
      </c>
      <c r="T129" s="28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173</v>
      </c>
      <c r="AT129" s="228" t="s">
        <v>168</v>
      </c>
      <c r="AU129" s="228" t="s">
        <v>84</v>
      </c>
      <c r="AY129" s="19" t="s">
        <v>166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84</v>
      </c>
      <c r="BK129" s="229">
        <f>ROUND(I129*H129,2)</f>
        <v>0</v>
      </c>
      <c r="BL129" s="19" t="s">
        <v>173</v>
      </c>
      <c r="BM129" s="228" t="s">
        <v>429</v>
      </c>
    </row>
    <row r="130" s="2" customFormat="1" ht="6.96" customHeight="1">
      <c r="A130" s="41"/>
      <c r="B130" s="62"/>
      <c r="C130" s="63"/>
      <c r="D130" s="63"/>
      <c r="E130" s="63"/>
      <c r="F130" s="63"/>
      <c r="G130" s="63"/>
      <c r="H130" s="63"/>
      <c r="I130" s="63"/>
      <c r="J130" s="63"/>
      <c r="K130" s="63"/>
      <c r="L130" s="47"/>
      <c r="M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</sheetData>
  <sheetProtection sheet="1" autoFilter="0" formatColumns="0" formatRows="0" objects="1" scenarios="1" spinCount="100000" saltValue="8xIh0v4vKxyCihL6C3pUJWJoOMwqyMUpqsG9zgy5qgpW6vStPoldjE1nTAkLzhv7BiRbRyeDd2mViOHU8Ujs9A==" hashValue="XaKiS6zzQjJp9EJBIS1xDr8OaiX6Xkc+RPTaQ9d8YoNMcur3Dg4GL7Wg507FQ1bCajYUifXNnWSyu95zA0L3dQ==" algorithmName="SHA-512" password="CC35"/>
  <autoFilter ref="C86:K1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 s="1" customFormat="1" ht="12" customHeight="1">
      <c r="B8" s="22"/>
      <c r="D8" s="146" t="s">
        <v>115</v>
      </c>
      <c r="L8" s="22"/>
    </row>
    <row r="9" s="2" customFormat="1" ht="16.5" customHeight="1">
      <c r="A9" s="41"/>
      <c r="B9" s="47"/>
      <c r="C9" s="41"/>
      <c r="D9" s="41"/>
      <c r="E9" s="147" t="s">
        <v>116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117</v>
      </c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0" t="s">
        <v>2082</v>
      </c>
      <c r="F11" s="41"/>
      <c r="G11" s="41"/>
      <c r="H11" s="41"/>
      <c r="I11" s="41"/>
      <c r="J11" s="41"/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32</v>
      </c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22</v>
      </c>
      <c r="E14" s="41"/>
      <c r="F14" s="136" t="s">
        <v>23</v>
      </c>
      <c r="G14" s="41"/>
      <c r="H14" s="41"/>
      <c r="I14" s="146" t="s">
        <v>24</v>
      </c>
      <c r="J14" s="151" t="str">
        <f>'Rekapitulace stavby'!AN8</f>
        <v>12. 12. 2020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30</v>
      </c>
      <c r="E16" s="41"/>
      <c r="F16" s="41"/>
      <c r="G16" s="41"/>
      <c r="H16" s="41"/>
      <c r="I16" s="146" t="s">
        <v>31</v>
      </c>
      <c r="J16" s="136" t="s">
        <v>32</v>
      </c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6" t="s">
        <v>34</v>
      </c>
      <c r="J17" s="136" t="s">
        <v>32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35</v>
      </c>
      <c r="E19" s="41"/>
      <c r="F19" s="41"/>
      <c r="G19" s="41"/>
      <c r="H19" s="41"/>
      <c r="I19" s="146" t="s">
        <v>31</v>
      </c>
      <c r="J19" s="35" t="str">
        <f>'Rekapitulace stavby'!AN13</f>
        <v>Vyplň údaj</v>
      </c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6" t="s">
        <v>34</v>
      </c>
      <c r="J20" s="35" t="str">
        <f>'Rekapitulace stavby'!AN14</f>
        <v>Vyplň údaj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37</v>
      </c>
      <c r="E22" s="41"/>
      <c r="F22" s="41"/>
      <c r="G22" s="41"/>
      <c r="H22" s="41"/>
      <c r="I22" s="146" t="s">
        <v>31</v>
      </c>
      <c r="J22" s="136" t="s">
        <v>32</v>
      </c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38</v>
      </c>
      <c r="F23" s="41"/>
      <c r="G23" s="41"/>
      <c r="H23" s="41"/>
      <c r="I23" s="146" t="s">
        <v>34</v>
      </c>
      <c r="J23" s="136" t="s">
        <v>32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40</v>
      </c>
      <c r="E25" s="41"/>
      <c r="F25" s="41"/>
      <c r="G25" s="41"/>
      <c r="H25" s="41"/>
      <c r="I25" s="146" t="s">
        <v>31</v>
      </c>
      <c r="J25" s="136" t="s">
        <v>32</v>
      </c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38</v>
      </c>
      <c r="F26" s="41"/>
      <c r="G26" s="41"/>
      <c r="H26" s="41"/>
      <c r="I26" s="146" t="s">
        <v>34</v>
      </c>
      <c r="J26" s="136" t="s">
        <v>32</v>
      </c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9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41</v>
      </c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2"/>
      <c r="B29" s="153"/>
      <c r="C29" s="152"/>
      <c r="D29" s="152"/>
      <c r="E29" s="154" t="s">
        <v>32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7" t="s">
        <v>43</v>
      </c>
      <c r="E32" s="41"/>
      <c r="F32" s="41"/>
      <c r="G32" s="41"/>
      <c r="H32" s="41"/>
      <c r="I32" s="41"/>
      <c r="J32" s="158">
        <f>ROUND(J93, 2)</f>
        <v>0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6"/>
      <c r="E33" s="156"/>
      <c r="F33" s="156"/>
      <c r="G33" s="156"/>
      <c r="H33" s="156"/>
      <c r="I33" s="156"/>
      <c r="J33" s="156"/>
      <c r="K33" s="156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9" t="s">
        <v>45</v>
      </c>
      <c r="G34" s="41"/>
      <c r="H34" s="41"/>
      <c r="I34" s="159" t="s">
        <v>44</v>
      </c>
      <c r="J34" s="159" t="s">
        <v>46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48" t="s">
        <v>47</v>
      </c>
      <c r="E35" s="146" t="s">
        <v>48</v>
      </c>
      <c r="F35" s="160">
        <f>ROUND((SUM(BE93:BE136)),  2)</f>
        <v>0</v>
      </c>
      <c r="G35" s="41"/>
      <c r="H35" s="41"/>
      <c r="I35" s="161">
        <v>0.20999999999999999</v>
      </c>
      <c r="J35" s="160">
        <f>ROUND(((SUM(BE93:BE136))*I35),  2)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49</v>
      </c>
      <c r="F36" s="160">
        <f>ROUND((SUM(BF93:BF136)),  2)</f>
        <v>0</v>
      </c>
      <c r="G36" s="41"/>
      <c r="H36" s="41"/>
      <c r="I36" s="161">
        <v>0.14999999999999999</v>
      </c>
      <c r="J36" s="160">
        <f>ROUND(((SUM(BF93:BF136))*I36),  2)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50</v>
      </c>
      <c r="F37" s="160">
        <f>ROUND((SUM(BG93:BG136)),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51</v>
      </c>
      <c r="F38" s="160">
        <f>ROUND((SUM(BH93:BH136)),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52</v>
      </c>
      <c r="F39" s="160">
        <f>ROUND((SUM(BI93:BI136)),  2)</f>
        <v>0</v>
      </c>
      <c r="G39" s="41"/>
      <c r="H39" s="41"/>
      <c r="I39" s="161">
        <v>0</v>
      </c>
      <c r="J39" s="160">
        <f>0</f>
        <v>0</v>
      </c>
      <c r="K39" s="41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53</v>
      </c>
      <c r="E41" s="164"/>
      <c r="F41" s="164"/>
      <c r="G41" s="165" t="s">
        <v>54</v>
      </c>
      <c r="H41" s="166" t="s">
        <v>55</v>
      </c>
      <c r="I41" s="164"/>
      <c r="J41" s="167">
        <f>SUM(J32:J39)</f>
        <v>0</v>
      </c>
      <c r="K41" s="168"/>
      <c r="L41" s="149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9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121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Energeticky úsporná opatření ZŠ Podmostní 1</v>
      </c>
      <c r="F50" s="34"/>
      <c r="G50" s="34"/>
      <c r="H50" s="34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3" t="s">
        <v>116</v>
      </c>
      <c r="F52" s="43"/>
      <c r="G52" s="43"/>
      <c r="H52" s="43"/>
      <c r="I52" s="43"/>
      <c r="J52" s="43"/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04 - Ostatní a vedlejší náklady</v>
      </c>
      <c r="F54" s="43"/>
      <c r="G54" s="43"/>
      <c r="H54" s="43"/>
      <c r="I54" s="43"/>
      <c r="J54" s="43"/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Plzeň</v>
      </c>
      <c r="G56" s="43"/>
      <c r="H56" s="43"/>
      <c r="I56" s="34" t="s">
        <v>24</v>
      </c>
      <c r="J56" s="75" t="str">
        <f>IF(J14="","",J14)</f>
        <v>12. 12. 2020</v>
      </c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Krajský úřad Plzeňského kraje</v>
      </c>
      <c r="G58" s="43"/>
      <c r="H58" s="43"/>
      <c r="I58" s="34" t="s">
        <v>37</v>
      </c>
      <c r="J58" s="39" t="str">
        <f>E23</f>
        <v>Area Projekt</v>
      </c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35</v>
      </c>
      <c r="D59" s="43"/>
      <c r="E59" s="43"/>
      <c r="F59" s="29" t="str">
        <f>IF(E20="","",E20)</f>
        <v>Vyplň údaj</v>
      </c>
      <c r="G59" s="43"/>
      <c r="H59" s="43"/>
      <c r="I59" s="34" t="s">
        <v>40</v>
      </c>
      <c r="J59" s="39" t="str">
        <f>E26</f>
        <v>Area Projekt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9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5" t="s">
        <v>122</v>
      </c>
      <c r="D61" s="176"/>
      <c r="E61" s="176"/>
      <c r="F61" s="176"/>
      <c r="G61" s="176"/>
      <c r="H61" s="176"/>
      <c r="I61" s="176"/>
      <c r="J61" s="177" t="s">
        <v>123</v>
      </c>
      <c r="K61" s="176"/>
      <c r="L61" s="149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9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8" t="s">
        <v>75</v>
      </c>
      <c r="D63" s="43"/>
      <c r="E63" s="43"/>
      <c r="F63" s="43"/>
      <c r="G63" s="43"/>
      <c r="H63" s="43"/>
      <c r="I63" s="43"/>
      <c r="J63" s="105">
        <f>J93</f>
        <v>0</v>
      </c>
      <c r="K63" s="43"/>
      <c r="L63" s="149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124</v>
      </c>
    </row>
    <row r="64" s="9" customFormat="1" ht="24.96" customHeight="1">
      <c r="A64" s="9"/>
      <c r="B64" s="179"/>
      <c r="C64" s="180"/>
      <c r="D64" s="181" t="s">
        <v>125</v>
      </c>
      <c r="E64" s="182"/>
      <c r="F64" s="182"/>
      <c r="G64" s="182"/>
      <c r="H64" s="182"/>
      <c r="I64" s="182"/>
      <c r="J64" s="183">
        <f>J94</f>
        <v>0</v>
      </c>
      <c r="K64" s="180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27"/>
      <c r="D65" s="186" t="s">
        <v>127</v>
      </c>
      <c r="E65" s="187"/>
      <c r="F65" s="187"/>
      <c r="G65" s="187"/>
      <c r="H65" s="187"/>
      <c r="I65" s="187"/>
      <c r="J65" s="188">
        <f>J95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9"/>
      <c r="C66" s="180"/>
      <c r="D66" s="181" t="s">
        <v>2083</v>
      </c>
      <c r="E66" s="182"/>
      <c r="F66" s="182"/>
      <c r="G66" s="182"/>
      <c r="H66" s="182"/>
      <c r="I66" s="182"/>
      <c r="J66" s="183">
        <f>J98</f>
        <v>0</v>
      </c>
      <c r="K66" s="180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5"/>
      <c r="C67" s="127"/>
      <c r="D67" s="186" t="s">
        <v>2084</v>
      </c>
      <c r="E67" s="187"/>
      <c r="F67" s="187"/>
      <c r="G67" s="187"/>
      <c r="H67" s="187"/>
      <c r="I67" s="187"/>
      <c r="J67" s="188">
        <f>J99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2085</v>
      </c>
      <c r="E68" s="187"/>
      <c r="F68" s="187"/>
      <c r="G68" s="187"/>
      <c r="H68" s="187"/>
      <c r="I68" s="187"/>
      <c r="J68" s="188">
        <f>J106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27"/>
      <c r="D69" s="186" t="s">
        <v>2086</v>
      </c>
      <c r="E69" s="187"/>
      <c r="F69" s="187"/>
      <c r="G69" s="187"/>
      <c r="H69" s="187"/>
      <c r="I69" s="187"/>
      <c r="J69" s="188">
        <f>J119</f>
        <v>0</v>
      </c>
      <c r="K69" s="127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27"/>
      <c r="D70" s="186" t="s">
        <v>2087</v>
      </c>
      <c r="E70" s="187"/>
      <c r="F70" s="187"/>
      <c r="G70" s="187"/>
      <c r="H70" s="187"/>
      <c r="I70" s="187"/>
      <c r="J70" s="188">
        <f>J125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2088</v>
      </c>
      <c r="E71" s="187"/>
      <c r="F71" s="187"/>
      <c r="G71" s="187"/>
      <c r="H71" s="187"/>
      <c r="I71" s="187"/>
      <c r="J71" s="188">
        <f>J128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9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9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9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5" t="s">
        <v>151</v>
      </c>
      <c r="D78" s="43"/>
      <c r="E78" s="43"/>
      <c r="F78" s="43"/>
      <c r="G78" s="43"/>
      <c r="H78" s="43"/>
      <c r="I78" s="43"/>
      <c r="J78" s="43"/>
      <c r="K78" s="43"/>
      <c r="L78" s="149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9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16</v>
      </c>
      <c r="D80" s="43"/>
      <c r="E80" s="43"/>
      <c r="F80" s="43"/>
      <c r="G80" s="43"/>
      <c r="H80" s="43"/>
      <c r="I80" s="43"/>
      <c r="J80" s="43"/>
      <c r="K80" s="43"/>
      <c r="L80" s="149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73" t="str">
        <f>E7</f>
        <v>Energeticky úsporná opatření ZŠ Podmostní 1</v>
      </c>
      <c r="F81" s="34"/>
      <c r="G81" s="34"/>
      <c r="H81" s="34"/>
      <c r="I81" s="43"/>
      <c r="J81" s="43"/>
      <c r="K81" s="43"/>
      <c r="L81" s="149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3"/>
      <c r="C82" s="34" t="s">
        <v>115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1"/>
      <c r="B83" s="42"/>
      <c r="C83" s="43"/>
      <c r="D83" s="43"/>
      <c r="E83" s="173" t="s">
        <v>116</v>
      </c>
      <c r="F83" s="43"/>
      <c r="G83" s="43"/>
      <c r="H83" s="43"/>
      <c r="I83" s="43"/>
      <c r="J83" s="43"/>
      <c r="K83" s="43"/>
      <c r="L83" s="149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117</v>
      </c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E11</f>
        <v>04 - Ostatní a vedlejší náklady</v>
      </c>
      <c r="F85" s="43"/>
      <c r="G85" s="43"/>
      <c r="H85" s="43"/>
      <c r="I85" s="43"/>
      <c r="J85" s="43"/>
      <c r="K85" s="4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9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22</v>
      </c>
      <c r="D87" s="43"/>
      <c r="E87" s="43"/>
      <c r="F87" s="29" t="str">
        <f>F14</f>
        <v>Plzeň</v>
      </c>
      <c r="G87" s="43"/>
      <c r="H87" s="43"/>
      <c r="I87" s="34" t="s">
        <v>24</v>
      </c>
      <c r="J87" s="75" t="str">
        <f>IF(J14="","",J14)</f>
        <v>12. 12. 2020</v>
      </c>
      <c r="K87" s="43"/>
      <c r="L87" s="149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9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4" t="s">
        <v>30</v>
      </c>
      <c r="D89" s="43"/>
      <c r="E89" s="43"/>
      <c r="F89" s="29" t="str">
        <f>E17</f>
        <v>Krajský úřad Plzeňského kraje</v>
      </c>
      <c r="G89" s="43"/>
      <c r="H89" s="43"/>
      <c r="I89" s="34" t="s">
        <v>37</v>
      </c>
      <c r="J89" s="39" t="str">
        <f>E23</f>
        <v>Area Projekt</v>
      </c>
      <c r="K89" s="43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35</v>
      </c>
      <c r="D90" s="43"/>
      <c r="E90" s="43"/>
      <c r="F90" s="29" t="str">
        <f>IF(E20="","",E20)</f>
        <v>Vyplň údaj</v>
      </c>
      <c r="G90" s="43"/>
      <c r="H90" s="43"/>
      <c r="I90" s="34" t="s">
        <v>40</v>
      </c>
      <c r="J90" s="39" t="str">
        <f>E26</f>
        <v>Area Projekt</v>
      </c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90"/>
      <c r="B92" s="191"/>
      <c r="C92" s="192" t="s">
        <v>152</v>
      </c>
      <c r="D92" s="193" t="s">
        <v>62</v>
      </c>
      <c r="E92" s="193" t="s">
        <v>58</v>
      </c>
      <c r="F92" s="193" t="s">
        <v>59</v>
      </c>
      <c r="G92" s="193" t="s">
        <v>153</v>
      </c>
      <c r="H92" s="193" t="s">
        <v>154</v>
      </c>
      <c r="I92" s="193" t="s">
        <v>155</v>
      </c>
      <c r="J92" s="193" t="s">
        <v>123</v>
      </c>
      <c r="K92" s="194" t="s">
        <v>156</v>
      </c>
      <c r="L92" s="195"/>
      <c r="M92" s="95" t="s">
        <v>32</v>
      </c>
      <c r="N92" s="96" t="s">
        <v>47</v>
      </c>
      <c r="O92" s="96" t="s">
        <v>157</v>
      </c>
      <c r="P92" s="96" t="s">
        <v>158</v>
      </c>
      <c r="Q92" s="96" t="s">
        <v>159</v>
      </c>
      <c r="R92" s="96" t="s">
        <v>160</v>
      </c>
      <c r="S92" s="96" t="s">
        <v>161</v>
      </c>
      <c r="T92" s="97" t="s">
        <v>162</v>
      </c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</row>
    <row r="93" s="2" customFormat="1" ht="22.8" customHeight="1">
      <c r="A93" s="41"/>
      <c r="B93" s="42"/>
      <c r="C93" s="102" t="s">
        <v>163</v>
      </c>
      <c r="D93" s="43"/>
      <c r="E93" s="43"/>
      <c r="F93" s="43"/>
      <c r="G93" s="43"/>
      <c r="H93" s="43"/>
      <c r="I93" s="43"/>
      <c r="J93" s="196">
        <f>BK93</f>
        <v>0</v>
      </c>
      <c r="K93" s="43"/>
      <c r="L93" s="47"/>
      <c r="M93" s="98"/>
      <c r="N93" s="197"/>
      <c r="O93" s="99"/>
      <c r="P93" s="198">
        <f>P94+P98</f>
        <v>0</v>
      </c>
      <c r="Q93" s="99"/>
      <c r="R93" s="198">
        <f>R94+R98</f>
        <v>0</v>
      </c>
      <c r="S93" s="99"/>
      <c r="T93" s="199">
        <f>T94+T98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76</v>
      </c>
      <c r="AU93" s="19" t="s">
        <v>124</v>
      </c>
      <c r="BK93" s="200">
        <f>BK94+BK98</f>
        <v>0</v>
      </c>
    </row>
    <row r="94" s="12" customFormat="1" ht="25.92" customHeight="1">
      <c r="A94" s="12"/>
      <c r="B94" s="201"/>
      <c r="C94" s="202"/>
      <c r="D94" s="203" t="s">
        <v>76</v>
      </c>
      <c r="E94" s="204" t="s">
        <v>164</v>
      </c>
      <c r="F94" s="204" t="s">
        <v>165</v>
      </c>
      <c r="G94" s="202"/>
      <c r="H94" s="202"/>
      <c r="I94" s="205"/>
      <c r="J94" s="206">
        <f>BK94</f>
        <v>0</v>
      </c>
      <c r="K94" s="202"/>
      <c r="L94" s="207"/>
      <c r="M94" s="208"/>
      <c r="N94" s="209"/>
      <c r="O94" s="209"/>
      <c r="P94" s="210">
        <f>P95</f>
        <v>0</v>
      </c>
      <c r="Q94" s="209"/>
      <c r="R94" s="210">
        <f>R95</f>
        <v>0</v>
      </c>
      <c r="S94" s="209"/>
      <c r="T94" s="211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2" t="s">
        <v>84</v>
      </c>
      <c r="AT94" s="213" t="s">
        <v>76</v>
      </c>
      <c r="AU94" s="213" t="s">
        <v>77</v>
      </c>
      <c r="AY94" s="212" t="s">
        <v>166</v>
      </c>
      <c r="BK94" s="214">
        <f>BK95</f>
        <v>0</v>
      </c>
    </row>
    <row r="95" s="12" customFormat="1" ht="22.8" customHeight="1">
      <c r="A95" s="12"/>
      <c r="B95" s="201"/>
      <c r="C95" s="202"/>
      <c r="D95" s="203" t="s">
        <v>76</v>
      </c>
      <c r="E95" s="215" t="s">
        <v>94</v>
      </c>
      <c r="F95" s="215" t="s">
        <v>250</v>
      </c>
      <c r="G95" s="202"/>
      <c r="H95" s="202"/>
      <c r="I95" s="205"/>
      <c r="J95" s="216">
        <f>BK95</f>
        <v>0</v>
      </c>
      <c r="K95" s="202"/>
      <c r="L95" s="207"/>
      <c r="M95" s="208"/>
      <c r="N95" s="209"/>
      <c r="O95" s="209"/>
      <c r="P95" s="210">
        <f>SUM(P96:P97)</f>
        <v>0</v>
      </c>
      <c r="Q95" s="209"/>
      <c r="R95" s="210">
        <f>SUM(R96:R97)</f>
        <v>0</v>
      </c>
      <c r="S95" s="209"/>
      <c r="T95" s="211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2" t="s">
        <v>84</v>
      </c>
      <c r="AT95" s="213" t="s">
        <v>76</v>
      </c>
      <c r="AU95" s="213" t="s">
        <v>84</v>
      </c>
      <c r="AY95" s="212" t="s">
        <v>166</v>
      </c>
      <c r="BK95" s="214">
        <f>SUM(BK96:BK97)</f>
        <v>0</v>
      </c>
    </row>
    <row r="96" s="2" customFormat="1" ht="16.5" customHeight="1">
      <c r="A96" s="41"/>
      <c r="B96" s="42"/>
      <c r="C96" s="217" t="s">
        <v>84</v>
      </c>
      <c r="D96" s="217" t="s">
        <v>168</v>
      </c>
      <c r="E96" s="218" t="s">
        <v>2089</v>
      </c>
      <c r="F96" s="219" t="s">
        <v>2090</v>
      </c>
      <c r="G96" s="220" t="s">
        <v>182</v>
      </c>
      <c r="H96" s="221">
        <v>73.599999999999994</v>
      </c>
      <c r="I96" s="222"/>
      <c r="J96" s="223">
        <f>ROUND(I96*H96,2)</f>
        <v>0</v>
      </c>
      <c r="K96" s="219" t="s">
        <v>1860</v>
      </c>
      <c r="L96" s="47"/>
      <c r="M96" s="224" t="s">
        <v>32</v>
      </c>
      <c r="N96" s="225" t="s">
        <v>48</v>
      </c>
      <c r="O96" s="87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8" t="s">
        <v>173</v>
      </c>
      <c r="AT96" s="228" t="s">
        <v>168</v>
      </c>
      <c r="AU96" s="228" t="s">
        <v>86</v>
      </c>
      <c r="AY96" s="19" t="s">
        <v>166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9" t="s">
        <v>84</v>
      </c>
      <c r="BK96" s="229">
        <f>ROUND(I96*H96,2)</f>
        <v>0</v>
      </c>
      <c r="BL96" s="19" t="s">
        <v>173</v>
      </c>
      <c r="BM96" s="228" t="s">
        <v>2091</v>
      </c>
    </row>
    <row r="97" s="2" customFormat="1">
      <c r="A97" s="41"/>
      <c r="B97" s="42"/>
      <c r="C97" s="43"/>
      <c r="D97" s="232" t="s">
        <v>308</v>
      </c>
      <c r="E97" s="43"/>
      <c r="F97" s="273" t="s">
        <v>2092</v>
      </c>
      <c r="G97" s="43"/>
      <c r="H97" s="43"/>
      <c r="I97" s="274"/>
      <c r="J97" s="43"/>
      <c r="K97" s="43"/>
      <c r="L97" s="47"/>
      <c r="M97" s="275"/>
      <c r="N97" s="27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19" t="s">
        <v>308</v>
      </c>
      <c r="AU97" s="19" t="s">
        <v>86</v>
      </c>
    </row>
    <row r="98" s="12" customFormat="1" ht="25.92" customHeight="1">
      <c r="A98" s="12"/>
      <c r="B98" s="201"/>
      <c r="C98" s="202"/>
      <c r="D98" s="203" t="s">
        <v>76</v>
      </c>
      <c r="E98" s="204" t="s">
        <v>2093</v>
      </c>
      <c r="F98" s="204" t="s">
        <v>2094</v>
      </c>
      <c r="G98" s="202"/>
      <c r="H98" s="202"/>
      <c r="I98" s="205"/>
      <c r="J98" s="206">
        <f>BK98</f>
        <v>0</v>
      </c>
      <c r="K98" s="202"/>
      <c r="L98" s="207"/>
      <c r="M98" s="208"/>
      <c r="N98" s="209"/>
      <c r="O98" s="209"/>
      <c r="P98" s="210">
        <f>P99+P106+P119+P125+P128</f>
        <v>0</v>
      </c>
      <c r="Q98" s="209"/>
      <c r="R98" s="210">
        <f>R99+R106+R119+R125+R128</f>
        <v>0</v>
      </c>
      <c r="S98" s="209"/>
      <c r="T98" s="211">
        <f>T99+T106+T119+T125+T128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2" t="s">
        <v>188</v>
      </c>
      <c r="AT98" s="213" t="s">
        <v>76</v>
      </c>
      <c r="AU98" s="213" t="s">
        <v>77</v>
      </c>
      <c r="AY98" s="212" t="s">
        <v>166</v>
      </c>
      <c r="BK98" s="214">
        <f>BK99+BK106+BK119+BK125+BK128</f>
        <v>0</v>
      </c>
    </row>
    <row r="99" s="12" customFormat="1" ht="22.8" customHeight="1">
      <c r="A99" s="12"/>
      <c r="B99" s="201"/>
      <c r="C99" s="202"/>
      <c r="D99" s="203" t="s">
        <v>76</v>
      </c>
      <c r="E99" s="215" t="s">
        <v>2095</v>
      </c>
      <c r="F99" s="215" t="s">
        <v>2096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SUM(P100:P105)</f>
        <v>0</v>
      </c>
      <c r="Q99" s="209"/>
      <c r="R99" s="210">
        <f>SUM(R100:R105)</f>
        <v>0</v>
      </c>
      <c r="S99" s="209"/>
      <c r="T99" s="211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2" t="s">
        <v>188</v>
      </c>
      <c r="AT99" s="213" t="s">
        <v>76</v>
      </c>
      <c r="AU99" s="213" t="s">
        <v>84</v>
      </c>
      <c r="AY99" s="212" t="s">
        <v>166</v>
      </c>
      <c r="BK99" s="214">
        <f>SUM(BK100:BK105)</f>
        <v>0</v>
      </c>
    </row>
    <row r="100" s="2" customFormat="1" ht="16.5" customHeight="1">
      <c r="A100" s="41"/>
      <c r="B100" s="42"/>
      <c r="C100" s="217" t="s">
        <v>86</v>
      </c>
      <c r="D100" s="217" t="s">
        <v>168</v>
      </c>
      <c r="E100" s="218" t="s">
        <v>2097</v>
      </c>
      <c r="F100" s="219" t="s">
        <v>2098</v>
      </c>
      <c r="G100" s="220" t="s">
        <v>186</v>
      </c>
      <c r="H100" s="221">
        <v>100</v>
      </c>
      <c r="I100" s="222"/>
      <c r="J100" s="223">
        <f>ROUND(I100*H100,2)</f>
        <v>0</v>
      </c>
      <c r="K100" s="219" t="s">
        <v>1860</v>
      </c>
      <c r="L100" s="47"/>
      <c r="M100" s="224" t="s">
        <v>32</v>
      </c>
      <c r="N100" s="225" t="s">
        <v>48</v>
      </c>
      <c r="O100" s="87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8" t="s">
        <v>2099</v>
      </c>
      <c r="AT100" s="228" t="s">
        <v>168</v>
      </c>
      <c r="AU100" s="228" t="s">
        <v>86</v>
      </c>
      <c r="AY100" s="19" t="s">
        <v>166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9" t="s">
        <v>84</v>
      </c>
      <c r="BK100" s="229">
        <f>ROUND(I100*H100,2)</f>
        <v>0</v>
      </c>
      <c r="BL100" s="19" t="s">
        <v>2099</v>
      </c>
      <c r="BM100" s="228" t="s">
        <v>2100</v>
      </c>
    </row>
    <row r="101" s="2" customFormat="1">
      <c r="A101" s="41"/>
      <c r="B101" s="42"/>
      <c r="C101" s="43"/>
      <c r="D101" s="232" t="s">
        <v>308</v>
      </c>
      <c r="E101" s="43"/>
      <c r="F101" s="273" t="s">
        <v>2101</v>
      </c>
      <c r="G101" s="43"/>
      <c r="H101" s="43"/>
      <c r="I101" s="274"/>
      <c r="J101" s="43"/>
      <c r="K101" s="43"/>
      <c r="L101" s="47"/>
      <c r="M101" s="275"/>
      <c r="N101" s="27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308</v>
      </c>
      <c r="AU101" s="19" t="s">
        <v>86</v>
      </c>
    </row>
    <row r="102" s="2" customFormat="1" ht="16.5" customHeight="1">
      <c r="A102" s="41"/>
      <c r="B102" s="42"/>
      <c r="C102" s="217" t="s">
        <v>94</v>
      </c>
      <c r="D102" s="217" t="s">
        <v>168</v>
      </c>
      <c r="E102" s="218" t="s">
        <v>2102</v>
      </c>
      <c r="F102" s="219" t="s">
        <v>2103</v>
      </c>
      <c r="G102" s="220" t="s">
        <v>763</v>
      </c>
      <c r="H102" s="221">
        <v>1</v>
      </c>
      <c r="I102" s="222"/>
      <c r="J102" s="223">
        <f>ROUND(I102*H102,2)</f>
        <v>0</v>
      </c>
      <c r="K102" s="219" t="s">
        <v>32</v>
      </c>
      <c r="L102" s="47"/>
      <c r="M102" s="224" t="s">
        <v>32</v>
      </c>
      <c r="N102" s="225" t="s">
        <v>48</v>
      </c>
      <c r="O102" s="87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8" t="s">
        <v>2099</v>
      </c>
      <c r="AT102" s="228" t="s">
        <v>168</v>
      </c>
      <c r="AU102" s="228" t="s">
        <v>86</v>
      </c>
      <c r="AY102" s="19" t="s">
        <v>166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9" t="s">
        <v>84</v>
      </c>
      <c r="BK102" s="229">
        <f>ROUND(I102*H102,2)</f>
        <v>0</v>
      </c>
      <c r="BL102" s="19" t="s">
        <v>2099</v>
      </c>
      <c r="BM102" s="228" t="s">
        <v>2104</v>
      </c>
    </row>
    <row r="103" s="2" customFormat="1">
      <c r="A103" s="41"/>
      <c r="B103" s="42"/>
      <c r="C103" s="43"/>
      <c r="D103" s="232" t="s">
        <v>308</v>
      </c>
      <c r="E103" s="43"/>
      <c r="F103" s="273" t="s">
        <v>2105</v>
      </c>
      <c r="G103" s="43"/>
      <c r="H103" s="43"/>
      <c r="I103" s="274"/>
      <c r="J103" s="43"/>
      <c r="K103" s="43"/>
      <c r="L103" s="47"/>
      <c r="M103" s="275"/>
      <c r="N103" s="27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308</v>
      </c>
      <c r="AU103" s="19" t="s">
        <v>86</v>
      </c>
    </row>
    <row r="104" s="2" customFormat="1">
      <c r="A104" s="41"/>
      <c r="B104" s="42"/>
      <c r="C104" s="217" t="s">
        <v>173</v>
      </c>
      <c r="D104" s="217" t="s">
        <v>168</v>
      </c>
      <c r="E104" s="218" t="s">
        <v>2106</v>
      </c>
      <c r="F104" s="219" t="s">
        <v>2107</v>
      </c>
      <c r="G104" s="220" t="s">
        <v>763</v>
      </c>
      <c r="H104" s="221">
        <v>1</v>
      </c>
      <c r="I104" s="222"/>
      <c r="J104" s="223">
        <f>ROUND(I104*H104,2)</f>
        <v>0</v>
      </c>
      <c r="K104" s="219" t="s">
        <v>2108</v>
      </c>
      <c r="L104" s="47"/>
      <c r="M104" s="224" t="s">
        <v>32</v>
      </c>
      <c r="N104" s="225" t="s">
        <v>48</v>
      </c>
      <c r="O104" s="87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8" t="s">
        <v>2099</v>
      </c>
      <c r="AT104" s="228" t="s">
        <v>168</v>
      </c>
      <c r="AU104" s="228" t="s">
        <v>86</v>
      </c>
      <c r="AY104" s="19" t="s">
        <v>166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9" t="s">
        <v>84</v>
      </c>
      <c r="BK104" s="229">
        <f>ROUND(I104*H104,2)</f>
        <v>0</v>
      </c>
      <c r="BL104" s="19" t="s">
        <v>2099</v>
      </c>
      <c r="BM104" s="228" t="s">
        <v>2109</v>
      </c>
    </row>
    <row r="105" s="2" customFormat="1">
      <c r="A105" s="41"/>
      <c r="B105" s="42"/>
      <c r="C105" s="43"/>
      <c r="D105" s="232" t="s">
        <v>308</v>
      </c>
      <c r="E105" s="43"/>
      <c r="F105" s="273" t="s">
        <v>2110</v>
      </c>
      <c r="G105" s="43"/>
      <c r="H105" s="43"/>
      <c r="I105" s="274"/>
      <c r="J105" s="43"/>
      <c r="K105" s="43"/>
      <c r="L105" s="47"/>
      <c r="M105" s="275"/>
      <c r="N105" s="27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308</v>
      </c>
      <c r="AU105" s="19" t="s">
        <v>86</v>
      </c>
    </row>
    <row r="106" s="12" customFormat="1" ht="22.8" customHeight="1">
      <c r="A106" s="12"/>
      <c r="B106" s="201"/>
      <c r="C106" s="202"/>
      <c r="D106" s="203" t="s">
        <v>76</v>
      </c>
      <c r="E106" s="215" t="s">
        <v>2111</v>
      </c>
      <c r="F106" s="215" t="s">
        <v>2112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SUM(P107:P118)</f>
        <v>0</v>
      </c>
      <c r="Q106" s="209"/>
      <c r="R106" s="210">
        <f>SUM(R107:R118)</f>
        <v>0</v>
      </c>
      <c r="S106" s="209"/>
      <c r="T106" s="211">
        <f>SUM(T107:T118)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2" t="s">
        <v>188</v>
      </c>
      <c r="AT106" s="213" t="s">
        <v>76</v>
      </c>
      <c r="AU106" s="213" t="s">
        <v>84</v>
      </c>
      <c r="AY106" s="212" t="s">
        <v>166</v>
      </c>
      <c r="BK106" s="214">
        <f>SUM(BK107:BK118)</f>
        <v>0</v>
      </c>
    </row>
    <row r="107" s="2" customFormat="1">
      <c r="A107" s="41"/>
      <c r="B107" s="42"/>
      <c r="C107" s="217" t="s">
        <v>188</v>
      </c>
      <c r="D107" s="217" t="s">
        <v>168</v>
      </c>
      <c r="E107" s="218" t="s">
        <v>2113</v>
      </c>
      <c r="F107" s="219" t="s">
        <v>2114</v>
      </c>
      <c r="G107" s="220" t="s">
        <v>763</v>
      </c>
      <c r="H107" s="221">
        <v>1</v>
      </c>
      <c r="I107" s="222"/>
      <c r="J107" s="223">
        <f>ROUND(I107*H107,2)</f>
        <v>0</v>
      </c>
      <c r="K107" s="219" t="s">
        <v>2108</v>
      </c>
      <c r="L107" s="47"/>
      <c r="M107" s="224" t="s">
        <v>32</v>
      </c>
      <c r="N107" s="225" t="s">
        <v>48</v>
      </c>
      <c r="O107" s="87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8" t="s">
        <v>2099</v>
      </c>
      <c r="AT107" s="228" t="s">
        <v>168</v>
      </c>
      <c r="AU107" s="228" t="s">
        <v>86</v>
      </c>
      <c r="AY107" s="19" t="s">
        <v>166</v>
      </c>
      <c r="BE107" s="229">
        <f>IF(N107="základní",J107,0)</f>
        <v>0</v>
      </c>
      <c r="BF107" s="229">
        <f>IF(N107="snížená",J107,0)</f>
        <v>0</v>
      </c>
      <c r="BG107" s="229">
        <f>IF(N107="zákl. přenesená",J107,0)</f>
        <v>0</v>
      </c>
      <c r="BH107" s="229">
        <f>IF(N107="sníž. přenesená",J107,0)</f>
        <v>0</v>
      </c>
      <c r="BI107" s="229">
        <f>IF(N107="nulová",J107,0)</f>
        <v>0</v>
      </c>
      <c r="BJ107" s="19" t="s">
        <v>84</v>
      </c>
      <c r="BK107" s="229">
        <f>ROUND(I107*H107,2)</f>
        <v>0</v>
      </c>
      <c r="BL107" s="19" t="s">
        <v>2099</v>
      </c>
      <c r="BM107" s="228" t="s">
        <v>2115</v>
      </c>
    </row>
    <row r="108" s="2" customFormat="1">
      <c r="A108" s="41"/>
      <c r="B108" s="42"/>
      <c r="C108" s="43"/>
      <c r="D108" s="232" t="s">
        <v>308</v>
      </c>
      <c r="E108" s="43"/>
      <c r="F108" s="273" t="s">
        <v>2116</v>
      </c>
      <c r="G108" s="43"/>
      <c r="H108" s="43"/>
      <c r="I108" s="274"/>
      <c r="J108" s="43"/>
      <c r="K108" s="43"/>
      <c r="L108" s="47"/>
      <c r="M108" s="275"/>
      <c r="N108" s="27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308</v>
      </c>
      <c r="AU108" s="19" t="s">
        <v>86</v>
      </c>
    </row>
    <row r="109" s="2" customFormat="1" ht="16.5" customHeight="1">
      <c r="A109" s="41"/>
      <c r="B109" s="42"/>
      <c r="C109" s="217" t="s">
        <v>193</v>
      </c>
      <c r="D109" s="217" t="s">
        <v>168</v>
      </c>
      <c r="E109" s="218" t="s">
        <v>2117</v>
      </c>
      <c r="F109" s="219" t="s">
        <v>2118</v>
      </c>
      <c r="G109" s="220" t="s">
        <v>763</v>
      </c>
      <c r="H109" s="221">
        <v>1</v>
      </c>
      <c r="I109" s="222"/>
      <c r="J109" s="223">
        <f>ROUND(I109*H109,2)</f>
        <v>0</v>
      </c>
      <c r="K109" s="219" t="s">
        <v>2108</v>
      </c>
      <c r="L109" s="47"/>
      <c r="M109" s="224" t="s">
        <v>32</v>
      </c>
      <c r="N109" s="225" t="s">
        <v>48</v>
      </c>
      <c r="O109" s="87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8" t="s">
        <v>2099</v>
      </c>
      <c r="AT109" s="228" t="s">
        <v>168</v>
      </c>
      <c r="AU109" s="228" t="s">
        <v>86</v>
      </c>
      <c r="AY109" s="19" t="s">
        <v>166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9" t="s">
        <v>84</v>
      </c>
      <c r="BK109" s="229">
        <f>ROUND(I109*H109,2)</f>
        <v>0</v>
      </c>
      <c r="BL109" s="19" t="s">
        <v>2099</v>
      </c>
      <c r="BM109" s="228" t="s">
        <v>2119</v>
      </c>
    </row>
    <row r="110" s="2" customFormat="1">
      <c r="A110" s="41"/>
      <c r="B110" s="42"/>
      <c r="C110" s="43"/>
      <c r="D110" s="232" t="s">
        <v>308</v>
      </c>
      <c r="E110" s="43"/>
      <c r="F110" s="273" t="s">
        <v>2120</v>
      </c>
      <c r="G110" s="43"/>
      <c r="H110" s="43"/>
      <c r="I110" s="274"/>
      <c r="J110" s="43"/>
      <c r="K110" s="43"/>
      <c r="L110" s="47"/>
      <c r="M110" s="275"/>
      <c r="N110" s="27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308</v>
      </c>
      <c r="AU110" s="19" t="s">
        <v>86</v>
      </c>
    </row>
    <row r="111" s="2" customFormat="1" ht="16.5" customHeight="1">
      <c r="A111" s="41"/>
      <c r="B111" s="42"/>
      <c r="C111" s="217" t="s">
        <v>197</v>
      </c>
      <c r="D111" s="217" t="s">
        <v>168</v>
      </c>
      <c r="E111" s="218" t="s">
        <v>2121</v>
      </c>
      <c r="F111" s="219" t="s">
        <v>2122</v>
      </c>
      <c r="G111" s="220" t="s">
        <v>763</v>
      </c>
      <c r="H111" s="221">
        <v>1</v>
      </c>
      <c r="I111" s="222"/>
      <c r="J111" s="223">
        <f>ROUND(I111*H111,2)</f>
        <v>0</v>
      </c>
      <c r="K111" s="219" t="s">
        <v>2108</v>
      </c>
      <c r="L111" s="47"/>
      <c r="M111" s="224" t="s">
        <v>32</v>
      </c>
      <c r="N111" s="225" t="s">
        <v>48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2099</v>
      </c>
      <c r="AT111" s="228" t="s">
        <v>168</v>
      </c>
      <c r="AU111" s="228" t="s">
        <v>86</v>
      </c>
      <c r="AY111" s="19" t="s">
        <v>166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84</v>
      </c>
      <c r="BK111" s="229">
        <f>ROUND(I111*H111,2)</f>
        <v>0</v>
      </c>
      <c r="BL111" s="19" t="s">
        <v>2099</v>
      </c>
      <c r="BM111" s="228" t="s">
        <v>2123</v>
      </c>
    </row>
    <row r="112" s="2" customFormat="1">
      <c r="A112" s="41"/>
      <c r="B112" s="42"/>
      <c r="C112" s="43"/>
      <c r="D112" s="232" t="s">
        <v>308</v>
      </c>
      <c r="E112" s="43"/>
      <c r="F112" s="273" t="s">
        <v>2124</v>
      </c>
      <c r="G112" s="43"/>
      <c r="H112" s="43"/>
      <c r="I112" s="274"/>
      <c r="J112" s="43"/>
      <c r="K112" s="43"/>
      <c r="L112" s="47"/>
      <c r="M112" s="275"/>
      <c r="N112" s="27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19" t="s">
        <v>308</v>
      </c>
      <c r="AU112" s="19" t="s">
        <v>86</v>
      </c>
    </row>
    <row r="113" s="2" customFormat="1" ht="16.5" customHeight="1">
      <c r="A113" s="41"/>
      <c r="B113" s="42"/>
      <c r="C113" s="217" t="s">
        <v>202</v>
      </c>
      <c r="D113" s="217" t="s">
        <v>168</v>
      </c>
      <c r="E113" s="218" t="s">
        <v>2125</v>
      </c>
      <c r="F113" s="219" t="s">
        <v>2126</v>
      </c>
      <c r="G113" s="220" t="s">
        <v>763</v>
      </c>
      <c r="H113" s="221">
        <v>1</v>
      </c>
      <c r="I113" s="222"/>
      <c r="J113" s="223">
        <f>ROUND(I113*H113,2)</f>
        <v>0</v>
      </c>
      <c r="K113" s="219" t="s">
        <v>2108</v>
      </c>
      <c r="L113" s="47"/>
      <c r="M113" s="224" t="s">
        <v>32</v>
      </c>
      <c r="N113" s="225" t="s">
        <v>48</v>
      </c>
      <c r="O113" s="87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8" t="s">
        <v>2099</v>
      </c>
      <c r="AT113" s="228" t="s">
        <v>168</v>
      </c>
      <c r="AU113" s="228" t="s">
        <v>86</v>
      </c>
      <c r="AY113" s="19" t="s">
        <v>166</v>
      </c>
      <c r="BE113" s="229">
        <f>IF(N113="základní",J113,0)</f>
        <v>0</v>
      </c>
      <c r="BF113" s="229">
        <f>IF(N113="snížená",J113,0)</f>
        <v>0</v>
      </c>
      <c r="BG113" s="229">
        <f>IF(N113="zákl. přenesená",J113,0)</f>
        <v>0</v>
      </c>
      <c r="BH113" s="229">
        <f>IF(N113="sníž. přenesená",J113,0)</f>
        <v>0</v>
      </c>
      <c r="BI113" s="229">
        <f>IF(N113="nulová",J113,0)</f>
        <v>0</v>
      </c>
      <c r="BJ113" s="19" t="s">
        <v>84</v>
      </c>
      <c r="BK113" s="229">
        <f>ROUND(I113*H113,2)</f>
        <v>0</v>
      </c>
      <c r="BL113" s="19" t="s">
        <v>2099</v>
      </c>
      <c r="BM113" s="228" t="s">
        <v>2127</v>
      </c>
    </row>
    <row r="114" s="2" customFormat="1">
      <c r="A114" s="41"/>
      <c r="B114" s="42"/>
      <c r="C114" s="43"/>
      <c r="D114" s="232" t="s">
        <v>308</v>
      </c>
      <c r="E114" s="43"/>
      <c r="F114" s="273" t="s">
        <v>2128</v>
      </c>
      <c r="G114" s="43"/>
      <c r="H114" s="43"/>
      <c r="I114" s="274"/>
      <c r="J114" s="43"/>
      <c r="K114" s="43"/>
      <c r="L114" s="47"/>
      <c r="M114" s="275"/>
      <c r="N114" s="27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308</v>
      </c>
      <c r="AU114" s="19" t="s">
        <v>86</v>
      </c>
    </row>
    <row r="115" s="2" customFormat="1" ht="16.5" customHeight="1">
      <c r="A115" s="41"/>
      <c r="B115" s="42"/>
      <c r="C115" s="217" t="s">
        <v>208</v>
      </c>
      <c r="D115" s="217" t="s">
        <v>168</v>
      </c>
      <c r="E115" s="218" t="s">
        <v>2129</v>
      </c>
      <c r="F115" s="219" t="s">
        <v>2130</v>
      </c>
      <c r="G115" s="220" t="s">
        <v>248</v>
      </c>
      <c r="H115" s="221">
        <v>1</v>
      </c>
      <c r="I115" s="222"/>
      <c r="J115" s="223">
        <f>ROUND(I115*H115,2)</f>
        <v>0</v>
      </c>
      <c r="K115" s="219" t="s">
        <v>1860</v>
      </c>
      <c r="L115" s="47"/>
      <c r="M115" s="224" t="s">
        <v>32</v>
      </c>
      <c r="N115" s="225" t="s">
        <v>48</v>
      </c>
      <c r="O115" s="87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8" t="s">
        <v>2099</v>
      </c>
      <c r="AT115" s="228" t="s">
        <v>168</v>
      </c>
      <c r="AU115" s="228" t="s">
        <v>86</v>
      </c>
      <c r="AY115" s="19" t="s">
        <v>166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9" t="s">
        <v>84</v>
      </c>
      <c r="BK115" s="229">
        <f>ROUND(I115*H115,2)</f>
        <v>0</v>
      </c>
      <c r="BL115" s="19" t="s">
        <v>2099</v>
      </c>
      <c r="BM115" s="228" t="s">
        <v>2131</v>
      </c>
    </row>
    <row r="116" s="2" customFormat="1">
      <c r="A116" s="41"/>
      <c r="B116" s="42"/>
      <c r="C116" s="43"/>
      <c r="D116" s="232" t="s">
        <v>308</v>
      </c>
      <c r="E116" s="43"/>
      <c r="F116" s="273" t="s">
        <v>2132</v>
      </c>
      <c r="G116" s="43"/>
      <c r="H116" s="43"/>
      <c r="I116" s="274"/>
      <c r="J116" s="43"/>
      <c r="K116" s="43"/>
      <c r="L116" s="47"/>
      <c r="M116" s="275"/>
      <c r="N116" s="27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308</v>
      </c>
      <c r="AU116" s="19" t="s">
        <v>86</v>
      </c>
    </row>
    <row r="117" s="2" customFormat="1" ht="16.5" customHeight="1">
      <c r="A117" s="41"/>
      <c r="B117" s="42"/>
      <c r="C117" s="217" t="s">
        <v>212</v>
      </c>
      <c r="D117" s="217" t="s">
        <v>168</v>
      </c>
      <c r="E117" s="218" t="s">
        <v>2133</v>
      </c>
      <c r="F117" s="219" t="s">
        <v>2134</v>
      </c>
      <c r="G117" s="220" t="s">
        <v>763</v>
      </c>
      <c r="H117" s="221">
        <v>1</v>
      </c>
      <c r="I117" s="222"/>
      <c r="J117" s="223">
        <f>ROUND(I117*H117,2)</f>
        <v>0</v>
      </c>
      <c r="K117" s="219" t="s">
        <v>1860</v>
      </c>
      <c r="L117" s="47"/>
      <c r="M117" s="224" t="s">
        <v>32</v>
      </c>
      <c r="N117" s="225" t="s">
        <v>48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2099</v>
      </c>
      <c r="AT117" s="228" t="s">
        <v>168</v>
      </c>
      <c r="AU117" s="228" t="s">
        <v>86</v>
      </c>
      <c r="AY117" s="19" t="s">
        <v>166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84</v>
      </c>
      <c r="BK117" s="229">
        <f>ROUND(I117*H117,2)</f>
        <v>0</v>
      </c>
      <c r="BL117" s="19" t="s">
        <v>2099</v>
      </c>
      <c r="BM117" s="228" t="s">
        <v>2135</v>
      </c>
    </row>
    <row r="118" s="2" customFormat="1">
      <c r="A118" s="41"/>
      <c r="B118" s="42"/>
      <c r="C118" s="43"/>
      <c r="D118" s="232" t="s">
        <v>308</v>
      </c>
      <c r="E118" s="43"/>
      <c r="F118" s="273" t="s">
        <v>2136</v>
      </c>
      <c r="G118" s="43"/>
      <c r="H118" s="43"/>
      <c r="I118" s="274"/>
      <c r="J118" s="43"/>
      <c r="K118" s="43"/>
      <c r="L118" s="47"/>
      <c r="M118" s="275"/>
      <c r="N118" s="27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308</v>
      </c>
      <c r="AU118" s="19" t="s">
        <v>86</v>
      </c>
    </row>
    <row r="119" s="12" customFormat="1" ht="22.8" customHeight="1">
      <c r="A119" s="12"/>
      <c r="B119" s="201"/>
      <c r="C119" s="202"/>
      <c r="D119" s="203" t="s">
        <v>76</v>
      </c>
      <c r="E119" s="215" t="s">
        <v>2137</v>
      </c>
      <c r="F119" s="215" t="s">
        <v>2138</v>
      </c>
      <c r="G119" s="202"/>
      <c r="H119" s="202"/>
      <c r="I119" s="205"/>
      <c r="J119" s="216">
        <f>BK119</f>
        <v>0</v>
      </c>
      <c r="K119" s="202"/>
      <c r="L119" s="207"/>
      <c r="M119" s="208"/>
      <c r="N119" s="209"/>
      <c r="O119" s="209"/>
      <c r="P119" s="210">
        <f>SUM(P120:P124)</f>
        <v>0</v>
      </c>
      <c r="Q119" s="209"/>
      <c r="R119" s="210">
        <f>SUM(R120:R124)</f>
        <v>0</v>
      </c>
      <c r="S119" s="209"/>
      <c r="T119" s="211">
        <f>SUM(T120:T124)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188</v>
      </c>
      <c r="AT119" s="213" t="s">
        <v>76</v>
      </c>
      <c r="AU119" s="213" t="s">
        <v>84</v>
      </c>
      <c r="AY119" s="212" t="s">
        <v>166</v>
      </c>
      <c r="BK119" s="214">
        <f>SUM(BK120:BK124)</f>
        <v>0</v>
      </c>
    </row>
    <row r="120" s="2" customFormat="1">
      <c r="A120" s="41"/>
      <c r="B120" s="42"/>
      <c r="C120" s="217" t="s">
        <v>220</v>
      </c>
      <c r="D120" s="217" t="s">
        <v>168</v>
      </c>
      <c r="E120" s="218" t="s">
        <v>2139</v>
      </c>
      <c r="F120" s="219" t="s">
        <v>2140</v>
      </c>
      <c r="G120" s="220" t="s">
        <v>763</v>
      </c>
      <c r="H120" s="221">
        <v>1</v>
      </c>
      <c r="I120" s="222"/>
      <c r="J120" s="223">
        <f>ROUND(I120*H120,2)</f>
        <v>0</v>
      </c>
      <c r="K120" s="219" t="s">
        <v>2108</v>
      </c>
      <c r="L120" s="47"/>
      <c r="M120" s="224" t="s">
        <v>32</v>
      </c>
      <c r="N120" s="225" t="s">
        <v>48</v>
      </c>
      <c r="O120" s="87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8" t="s">
        <v>2099</v>
      </c>
      <c r="AT120" s="228" t="s">
        <v>168</v>
      </c>
      <c r="AU120" s="228" t="s">
        <v>86</v>
      </c>
      <c r="AY120" s="19" t="s">
        <v>166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9" t="s">
        <v>84</v>
      </c>
      <c r="BK120" s="229">
        <f>ROUND(I120*H120,2)</f>
        <v>0</v>
      </c>
      <c r="BL120" s="19" t="s">
        <v>2099</v>
      </c>
      <c r="BM120" s="228" t="s">
        <v>2141</v>
      </c>
    </row>
    <row r="121" s="2" customFormat="1">
      <c r="A121" s="41"/>
      <c r="B121" s="42"/>
      <c r="C121" s="43"/>
      <c r="D121" s="232" t="s">
        <v>308</v>
      </c>
      <c r="E121" s="43"/>
      <c r="F121" s="273" t="s">
        <v>2142</v>
      </c>
      <c r="G121" s="43"/>
      <c r="H121" s="43"/>
      <c r="I121" s="274"/>
      <c r="J121" s="43"/>
      <c r="K121" s="43"/>
      <c r="L121" s="47"/>
      <c r="M121" s="275"/>
      <c r="N121" s="27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308</v>
      </c>
      <c r="AU121" s="19" t="s">
        <v>86</v>
      </c>
    </row>
    <row r="122" s="2" customFormat="1" ht="16.5" customHeight="1">
      <c r="A122" s="41"/>
      <c r="B122" s="42"/>
      <c r="C122" s="217" t="s">
        <v>226</v>
      </c>
      <c r="D122" s="217" t="s">
        <v>168</v>
      </c>
      <c r="E122" s="218" t="s">
        <v>2143</v>
      </c>
      <c r="F122" s="219" t="s">
        <v>2144</v>
      </c>
      <c r="G122" s="220" t="s">
        <v>763</v>
      </c>
      <c r="H122" s="221">
        <v>1</v>
      </c>
      <c r="I122" s="222"/>
      <c r="J122" s="223">
        <f>ROUND(I122*H122,2)</f>
        <v>0</v>
      </c>
      <c r="K122" s="219" t="s">
        <v>2108</v>
      </c>
      <c r="L122" s="47"/>
      <c r="M122" s="224" t="s">
        <v>32</v>
      </c>
      <c r="N122" s="225" t="s">
        <v>48</v>
      </c>
      <c r="O122" s="87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8" t="s">
        <v>2099</v>
      </c>
      <c r="AT122" s="228" t="s">
        <v>168</v>
      </c>
      <c r="AU122" s="228" t="s">
        <v>86</v>
      </c>
      <c r="AY122" s="19" t="s">
        <v>166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9" t="s">
        <v>84</v>
      </c>
      <c r="BK122" s="229">
        <f>ROUND(I122*H122,2)</f>
        <v>0</v>
      </c>
      <c r="BL122" s="19" t="s">
        <v>2099</v>
      </c>
      <c r="BM122" s="228" t="s">
        <v>2145</v>
      </c>
    </row>
    <row r="123" s="2" customFormat="1" ht="16.5" customHeight="1">
      <c r="A123" s="41"/>
      <c r="B123" s="42"/>
      <c r="C123" s="217" t="s">
        <v>232</v>
      </c>
      <c r="D123" s="217" t="s">
        <v>168</v>
      </c>
      <c r="E123" s="218" t="s">
        <v>2146</v>
      </c>
      <c r="F123" s="219" t="s">
        <v>2147</v>
      </c>
      <c r="G123" s="220" t="s">
        <v>763</v>
      </c>
      <c r="H123" s="221">
        <v>1</v>
      </c>
      <c r="I123" s="222"/>
      <c r="J123" s="223">
        <f>ROUND(I123*H123,2)</f>
        <v>0</v>
      </c>
      <c r="K123" s="219" t="s">
        <v>2108</v>
      </c>
      <c r="L123" s="47"/>
      <c r="M123" s="224" t="s">
        <v>32</v>
      </c>
      <c r="N123" s="225" t="s">
        <v>48</v>
      </c>
      <c r="O123" s="87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2099</v>
      </c>
      <c r="AT123" s="228" t="s">
        <v>168</v>
      </c>
      <c r="AU123" s="228" t="s">
        <v>86</v>
      </c>
      <c r="AY123" s="19" t="s">
        <v>166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84</v>
      </c>
      <c r="BK123" s="229">
        <f>ROUND(I123*H123,2)</f>
        <v>0</v>
      </c>
      <c r="BL123" s="19" t="s">
        <v>2099</v>
      </c>
      <c r="BM123" s="228" t="s">
        <v>2148</v>
      </c>
    </row>
    <row r="124" s="2" customFormat="1">
      <c r="A124" s="41"/>
      <c r="B124" s="42"/>
      <c r="C124" s="43"/>
      <c r="D124" s="232" t="s">
        <v>308</v>
      </c>
      <c r="E124" s="43"/>
      <c r="F124" s="273" t="s">
        <v>2149</v>
      </c>
      <c r="G124" s="43"/>
      <c r="H124" s="43"/>
      <c r="I124" s="274"/>
      <c r="J124" s="43"/>
      <c r="K124" s="43"/>
      <c r="L124" s="47"/>
      <c r="M124" s="275"/>
      <c r="N124" s="27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308</v>
      </c>
      <c r="AU124" s="19" t="s">
        <v>86</v>
      </c>
    </row>
    <row r="125" s="12" customFormat="1" ht="22.8" customHeight="1">
      <c r="A125" s="12"/>
      <c r="B125" s="201"/>
      <c r="C125" s="202"/>
      <c r="D125" s="203" t="s">
        <v>76</v>
      </c>
      <c r="E125" s="215" t="s">
        <v>2150</v>
      </c>
      <c r="F125" s="215" t="s">
        <v>2151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SUM(P126:P127)</f>
        <v>0</v>
      </c>
      <c r="Q125" s="209"/>
      <c r="R125" s="210">
        <f>SUM(R126:R127)</f>
        <v>0</v>
      </c>
      <c r="S125" s="209"/>
      <c r="T125" s="211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188</v>
      </c>
      <c r="AT125" s="213" t="s">
        <v>76</v>
      </c>
      <c r="AU125" s="213" t="s">
        <v>84</v>
      </c>
      <c r="AY125" s="212" t="s">
        <v>166</v>
      </c>
      <c r="BK125" s="214">
        <f>SUM(BK126:BK127)</f>
        <v>0</v>
      </c>
    </row>
    <row r="126" s="2" customFormat="1" ht="16.5" customHeight="1">
      <c r="A126" s="41"/>
      <c r="B126" s="42"/>
      <c r="C126" s="217" t="s">
        <v>237</v>
      </c>
      <c r="D126" s="217" t="s">
        <v>168</v>
      </c>
      <c r="E126" s="218" t="s">
        <v>2152</v>
      </c>
      <c r="F126" s="219" t="s">
        <v>2153</v>
      </c>
      <c r="G126" s="220" t="s">
        <v>248</v>
      </c>
      <c r="H126" s="221">
        <v>1</v>
      </c>
      <c r="I126" s="222"/>
      <c r="J126" s="223">
        <f>ROUND(I126*H126,2)</f>
        <v>0</v>
      </c>
      <c r="K126" s="219" t="s">
        <v>2108</v>
      </c>
      <c r="L126" s="47"/>
      <c r="M126" s="224" t="s">
        <v>32</v>
      </c>
      <c r="N126" s="225" t="s">
        <v>48</v>
      </c>
      <c r="O126" s="87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8" t="s">
        <v>2099</v>
      </c>
      <c r="AT126" s="228" t="s">
        <v>168</v>
      </c>
      <c r="AU126" s="228" t="s">
        <v>86</v>
      </c>
      <c r="AY126" s="19" t="s">
        <v>166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9" t="s">
        <v>84</v>
      </c>
      <c r="BK126" s="229">
        <f>ROUND(I126*H126,2)</f>
        <v>0</v>
      </c>
      <c r="BL126" s="19" t="s">
        <v>2099</v>
      </c>
      <c r="BM126" s="228" t="s">
        <v>2154</v>
      </c>
    </row>
    <row r="127" s="2" customFormat="1">
      <c r="A127" s="41"/>
      <c r="B127" s="42"/>
      <c r="C127" s="43"/>
      <c r="D127" s="232" t="s">
        <v>308</v>
      </c>
      <c r="E127" s="43"/>
      <c r="F127" s="273" t="s">
        <v>2155</v>
      </c>
      <c r="G127" s="43"/>
      <c r="H127" s="43"/>
      <c r="I127" s="274"/>
      <c r="J127" s="43"/>
      <c r="K127" s="43"/>
      <c r="L127" s="47"/>
      <c r="M127" s="275"/>
      <c r="N127" s="27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308</v>
      </c>
      <c r="AU127" s="19" t="s">
        <v>86</v>
      </c>
    </row>
    <row r="128" s="12" customFormat="1" ht="22.8" customHeight="1">
      <c r="A128" s="12"/>
      <c r="B128" s="201"/>
      <c r="C128" s="202"/>
      <c r="D128" s="203" t="s">
        <v>76</v>
      </c>
      <c r="E128" s="215" t="s">
        <v>2156</v>
      </c>
      <c r="F128" s="215" t="s">
        <v>2157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SUM(P129:P136)</f>
        <v>0</v>
      </c>
      <c r="Q128" s="209"/>
      <c r="R128" s="210">
        <f>SUM(R129:R136)</f>
        <v>0</v>
      </c>
      <c r="S128" s="209"/>
      <c r="T128" s="211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188</v>
      </c>
      <c r="AT128" s="213" t="s">
        <v>76</v>
      </c>
      <c r="AU128" s="213" t="s">
        <v>84</v>
      </c>
      <c r="AY128" s="212" t="s">
        <v>166</v>
      </c>
      <c r="BK128" s="214">
        <f>SUM(BK129:BK136)</f>
        <v>0</v>
      </c>
    </row>
    <row r="129" s="2" customFormat="1" ht="16.5" customHeight="1">
      <c r="A129" s="41"/>
      <c r="B129" s="42"/>
      <c r="C129" s="217" t="s">
        <v>8</v>
      </c>
      <c r="D129" s="217" t="s">
        <v>168</v>
      </c>
      <c r="E129" s="218" t="s">
        <v>2158</v>
      </c>
      <c r="F129" s="219" t="s">
        <v>2159</v>
      </c>
      <c r="G129" s="220" t="s">
        <v>248</v>
      </c>
      <c r="H129" s="221">
        <v>1</v>
      </c>
      <c r="I129" s="222"/>
      <c r="J129" s="223">
        <f>ROUND(I129*H129,2)</f>
        <v>0</v>
      </c>
      <c r="K129" s="219" t="s">
        <v>2108</v>
      </c>
      <c r="L129" s="47"/>
      <c r="M129" s="224" t="s">
        <v>32</v>
      </c>
      <c r="N129" s="225" t="s">
        <v>48</v>
      </c>
      <c r="O129" s="8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8" t="s">
        <v>2099</v>
      </c>
      <c r="AT129" s="228" t="s">
        <v>168</v>
      </c>
      <c r="AU129" s="228" t="s">
        <v>86</v>
      </c>
      <c r="AY129" s="19" t="s">
        <v>166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9" t="s">
        <v>84</v>
      </c>
      <c r="BK129" s="229">
        <f>ROUND(I129*H129,2)</f>
        <v>0</v>
      </c>
      <c r="BL129" s="19" t="s">
        <v>2099</v>
      </c>
      <c r="BM129" s="228" t="s">
        <v>2160</v>
      </c>
    </row>
    <row r="130" s="2" customFormat="1">
      <c r="A130" s="41"/>
      <c r="B130" s="42"/>
      <c r="C130" s="43"/>
      <c r="D130" s="232" t="s">
        <v>308</v>
      </c>
      <c r="E130" s="43"/>
      <c r="F130" s="273" t="s">
        <v>2161</v>
      </c>
      <c r="G130" s="43"/>
      <c r="H130" s="43"/>
      <c r="I130" s="274"/>
      <c r="J130" s="43"/>
      <c r="K130" s="43"/>
      <c r="L130" s="47"/>
      <c r="M130" s="275"/>
      <c r="N130" s="27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308</v>
      </c>
      <c r="AU130" s="19" t="s">
        <v>86</v>
      </c>
    </row>
    <row r="131" s="2" customFormat="1" ht="16.5" customHeight="1">
      <c r="A131" s="41"/>
      <c r="B131" s="42"/>
      <c r="C131" s="217" t="s">
        <v>245</v>
      </c>
      <c r="D131" s="217" t="s">
        <v>168</v>
      </c>
      <c r="E131" s="218" t="s">
        <v>2162</v>
      </c>
      <c r="F131" s="219" t="s">
        <v>2163</v>
      </c>
      <c r="G131" s="220" t="s">
        <v>763</v>
      </c>
      <c r="H131" s="221">
        <v>1</v>
      </c>
      <c r="I131" s="222"/>
      <c r="J131" s="223">
        <f>ROUND(I131*H131,2)</f>
        <v>0</v>
      </c>
      <c r="K131" s="219" t="s">
        <v>2164</v>
      </c>
      <c r="L131" s="47"/>
      <c r="M131" s="224" t="s">
        <v>32</v>
      </c>
      <c r="N131" s="225" t="s">
        <v>48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2099</v>
      </c>
      <c r="AT131" s="228" t="s">
        <v>168</v>
      </c>
      <c r="AU131" s="228" t="s">
        <v>86</v>
      </c>
      <c r="AY131" s="19" t="s">
        <v>166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84</v>
      </c>
      <c r="BK131" s="229">
        <f>ROUND(I131*H131,2)</f>
        <v>0</v>
      </c>
      <c r="BL131" s="19" t="s">
        <v>2099</v>
      </c>
      <c r="BM131" s="228" t="s">
        <v>2165</v>
      </c>
    </row>
    <row r="132" s="2" customFormat="1">
      <c r="A132" s="41"/>
      <c r="B132" s="42"/>
      <c r="C132" s="43"/>
      <c r="D132" s="232" t="s">
        <v>308</v>
      </c>
      <c r="E132" s="43"/>
      <c r="F132" s="273" t="s">
        <v>2166</v>
      </c>
      <c r="G132" s="43"/>
      <c r="H132" s="43"/>
      <c r="I132" s="274"/>
      <c r="J132" s="43"/>
      <c r="K132" s="43"/>
      <c r="L132" s="47"/>
      <c r="M132" s="275"/>
      <c r="N132" s="27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308</v>
      </c>
      <c r="AU132" s="19" t="s">
        <v>86</v>
      </c>
    </row>
    <row r="133" s="2" customFormat="1" ht="16.5" customHeight="1">
      <c r="A133" s="41"/>
      <c r="B133" s="42"/>
      <c r="C133" s="217" t="s">
        <v>251</v>
      </c>
      <c r="D133" s="217" t="s">
        <v>168</v>
      </c>
      <c r="E133" s="218" t="s">
        <v>2167</v>
      </c>
      <c r="F133" s="219" t="s">
        <v>2163</v>
      </c>
      <c r="G133" s="220" t="s">
        <v>763</v>
      </c>
      <c r="H133" s="221">
        <v>1</v>
      </c>
      <c r="I133" s="222"/>
      <c r="J133" s="223">
        <f>ROUND(I133*H133,2)</f>
        <v>0</v>
      </c>
      <c r="K133" s="219" t="s">
        <v>32</v>
      </c>
      <c r="L133" s="47"/>
      <c r="M133" s="224" t="s">
        <v>32</v>
      </c>
      <c r="N133" s="225" t="s">
        <v>48</v>
      </c>
      <c r="O133" s="87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8" t="s">
        <v>2099</v>
      </c>
      <c r="AT133" s="228" t="s">
        <v>168</v>
      </c>
      <c r="AU133" s="228" t="s">
        <v>86</v>
      </c>
      <c r="AY133" s="19" t="s">
        <v>166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9" t="s">
        <v>84</v>
      </c>
      <c r="BK133" s="229">
        <f>ROUND(I133*H133,2)</f>
        <v>0</v>
      </c>
      <c r="BL133" s="19" t="s">
        <v>2099</v>
      </c>
      <c r="BM133" s="228" t="s">
        <v>2168</v>
      </c>
    </row>
    <row r="134" s="2" customFormat="1">
      <c r="A134" s="41"/>
      <c r="B134" s="42"/>
      <c r="C134" s="43"/>
      <c r="D134" s="232" t="s">
        <v>308</v>
      </c>
      <c r="E134" s="43"/>
      <c r="F134" s="273" t="s">
        <v>2169</v>
      </c>
      <c r="G134" s="43"/>
      <c r="H134" s="43"/>
      <c r="I134" s="274"/>
      <c r="J134" s="43"/>
      <c r="K134" s="43"/>
      <c r="L134" s="47"/>
      <c r="M134" s="275"/>
      <c r="N134" s="27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308</v>
      </c>
      <c r="AU134" s="19" t="s">
        <v>86</v>
      </c>
    </row>
    <row r="135" s="2" customFormat="1" ht="16.5" customHeight="1">
      <c r="A135" s="41"/>
      <c r="B135" s="42"/>
      <c r="C135" s="217" t="s">
        <v>256</v>
      </c>
      <c r="D135" s="217" t="s">
        <v>168</v>
      </c>
      <c r="E135" s="218" t="s">
        <v>2170</v>
      </c>
      <c r="F135" s="219" t="s">
        <v>2171</v>
      </c>
      <c r="G135" s="220" t="s">
        <v>186</v>
      </c>
      <c r="H135" s="221">
        <v>10</v>
      </c>
      <c r="I135" s="222"/>
      <c r="J135" s="223">
        <f>ROUND(I135*H135,2)</f>
        <v>0</v>
      </c>
      <c r="K135" s="219" t="s">
        <v>2108</v>
      </c>
      <c r="L135" s="47"/>
      <c r="M135" s="224" t="s">
        <v>32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2099</v>
      </c>
      <c r="AT135" s="228" t="s">
        <v>168</v>
      </c>
      <c r="AU135" s="228" t="s">
        <v>86</v>
      </c>
      <c r="AY135" s="19" t="s">
        <v>166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84</v>
      </c>
      <c r="BK135" s="229">
        <f>ROUND(I135*H135,2)</f>
        <v>0</v>
      </c>
      <c r="BL135" s="19" t="s">
        <v>2099</v>
      </c>
      <c r="BM135" s="228" t="s">
        <v>2172</v>
      </c>
    </row>
    <row r="136" s="2" customFormat="1">
      <c r="A136" s="41"/>
      <c r="B136" s="42"/>
      <c r="C136" s="43"/>
      <c r="D136" s="232" t="s">
        <v>308</v>
      </c>
      <c r="E136" s="43"/>
      <c r="F136" s="273" t="s">
        <v>2173</v>
      </c>
      <c r="G136" s="43"/>
      <c r="H136" s="43"/>
      <c r="I136" s="274"/>
      <c r="J136" s="43"/>
      <c r="K136" s="43"/>
      <c r="L136" s="47"/>
      <c r="M136" s="296"/>
      <c r="N136" s="297"/>
      <c r="O136" s="279"/>
      <c r="P136" s="279"/>
      <c r="Q136" s="279"/>
      <c r="R136" s="279"/>
      <c r="S136" s="279"/>
      <c r="T136" s="29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308</v>
      </c>
      <c r="AU136" s="19" t="s">
        <v>86</v>
      </c>
    </row>
    <row r="137" s="2" customFormat="1" ht="6.96" customHeight="1">
      <c r="A137" s="41"/>
      <c r="B137" s="62"/>
      <c r="C137" s="63"/>
      <c r="D137" s="63"/>
      <c r="E137" s="63"/>
      <c r="F137" s="63"/>
      <c r="G137" s="63"/>
      <c r="H137" s="63"/>
      <c r="I137" s="63"/>
      <c r="J137" s="63"/>
      <c r="K137" s="63"/>
      <c r="L137" s="47"/>
      <c r="M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</sheetData>
  <sheetProtection sheet="1" autoFilter="0" formatColumns="0" formatRows="0" objects="1" scenarios="1" spinCount="100000" saltValue="R5whaSywx8r+nNoyD5jt5LSk4nrw6kCEXrKOg9k6g/AMOnAnROuPNIkEybtI4aHy6kmEWlLUxj5W7C6qmUanig==" hashValue="Gllq4P69MpzAd9JT+GalYDZ2HJht3Zs4xsa5RvAMcmv1RxGC3T+Ai88WX7f3+WEN+RbOz05TI8PXEAn9eKT71w==" algorithmName="SHA-512" password="CC35"/>
  <autoFilter ref="C92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2"/>
      <c r="AT3" s="19" t="s">
        <v>86</v>
      </c>
    </row>
    <row r="4" s="1" customFormat="1" ht="24.96" customHeight="1">
      <c r="B4" s="22"/>
      <c r="D4" s="144" t="s">
        <v>114</v>
      </c>
      <c r="L4" s="22"/>
      <c r="M4" s="145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6" t="s">
        <v>16</v>
      </c>
      <c r="L6" s="22"/>
    </row>
    <row r="7" s="1" customFormat="1" ht="16.5" customHeight="1">
      <c r="B7" s="22"/>
      <c r="E7" s="147" t="str">
        <f>'Rekapitulace stavby'!K6</f>
        <v>Energeticky úsporná opatření ZŠ Podmostní 1</v>
      </c>
      <c r="F7" s="146"/>
      <c r="G7" s="146"/>
      <c r="H7" s="146"/>
      <c r="L7" s="22"/>
    </row>
    <row r="8" s="2" customFormat="1" ht="12" customHeight="1">
      <c r="A8" s="41"/>
      <c r="B8" s="47"/>
      <c r="C8" s="41"/>
      <c r="D8" s="146" t="s">
        <v>115</v>
      </c>
      <c r="E8" s="41"/>
      <c r="F8" s="41"/>
      <c r="G8" s="41"/>
      <c r="H8" s="41"/>
      <c r="I8" s="41"/>
      <c r="J8" s="41"/>
      <c r="K8" s="41"/>
      <c r="L8" s="14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50" t="s">
        <v>2174</v>
      </c>
      <c r="F9" s="41"/>
      <c r="G9" s="41"/>
      <c r="H9" s="41"/>
      <c r="I9" s="41"/>
      <c r="J9" s="41"/>
      <c r="K9" s="41"/>
      <c r="L9" s="149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9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32</v>
      </c>
      <c r="K11" s="41"/>
      <c r="L11" s="149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22</v>
      </c>
      <c r="E12" s="41"/>
      <c r="F12" s="136" t="s">
        <v>23</v>
      </c>
      <c r="G12" s="41"/>
      <c r="H12" s="41"/>
      <c r="I12" s="146" t="s">
        <v>24</v>
      </c>
      <c r="J12" s="151" t="str">
        <f>'Rekapitulace stavby'!AN8</f>
        <v>12. 12. 2020</v>
      </c>
      <c r="K12" s="41"/>
      <c r="L12" s="149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9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30</v>
      </c>
      <c r="E14" s="41"/>
      <c r="F14" s="41"/>
      <c r="G14" s="41"/>
      <c r="H14" s="41"/>
      <c r="I14" s="146" t="s">
        <v>31</v>
      </c>
      <c r="J14" s="136" t="s">
        <v>32</v>
      </c>
      <c r="K14" s="41"/>
      <c r="L14" s="149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33</v>
      </c>
      <c r="F15" s="41"/>
      <c r="G15" s="41"/>
      <c r="H15" s="41"/>
      <c r="I15" s="146" t="s">
        <v>34</v>
      </c>
      <c r="J15" s="136" t="s">
        <v>32</v>
      </c>
      <c r="K15" s="41"/>
      <c r="L15" s="149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9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35</v>
      </c>
      <c r="E17" s="41"/>
      <c r="F17" s="41"/>
      <c r="G17" s="41"/>
      <c r="H17" s="41"/>
      <c r="I17" s="146" t="s">
        <v>31</v>
      </c>
      <c r="J17" s="35" t="str">
        <f>'Rekapitulace stavby'!AN13</f>
        <v>Vyplň údaj</v>
      </c>
      <c r="K17" s="41"/>
      <c r="L17" s="149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36"/>
      <c r="G18" s="136"/>
      <c r="H18" s="136"/>
      <c r="I18" s="146" t="s">
        <v>34</v>
      </c>
      <c r="J18" s="35" t="str">
        <f>'Rekapitulace stavby'!AN14</f>
        <v>Vyplň údaj</v>
      </c>
      <c r="K18" s="41"/>
      <c r="L18" s="149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9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37</v>
      </c>
      <c r="E20" s="41"/>
      <c r="F20" s="41"/>
      <c r="G20" s="41"/>
      <c r="H20" s="41"/>
      <c r="I20" s="146" t="s">
        <v>31</v>
      </c>
      <c r="J20" s="136" t="s">
        <v>32</v>
      </c>
      <c r="K20" s="41"/>
      <c r="L20" s="149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38</v>
      </c>
      <c r="F21" s="41"/>
      <c r="G21" s="41"/>
      <c r="H21" s="41"/>
      <c r="I21" s="146" t="s">
        <v>34</v>
      </c>
      <c r="J21" s="136" t="s">
        <v>32</v>
      </c>
      <c r="K21" s="41"/>
      <c r="L21" s="149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9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40</v>
      </c>
      <c r="E23" s="41"/>
      <c r="F23" s="41"/>
      <c r="G23" s="41"/>
      <c r="H23" s="41"/>
      <c r="I23" s="146" t="s">
        <v>31</v>
      </c>
      <c r="J23" s="136" t="s">
        <v>32</v>
      </c>
      <c r="K23" s="41"/>
      <c r="L23" s="149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6" t="s">
        <v>34</v>
      </c>
      <c r="J24" s="136" t="s">
        <v>32</v>
      </c>
      <c r="K24" s="41"/>
      <c r="L24" s="149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9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41</v>
      </c>
      <c r="E26" s="41"/>
      <c r="F26" s="41"/>
      <c r="G26" s="41"/>
      <c r="H26" s="41"/>
      <c r="I26" s="41"/>
      <c r="J26" s="41"/>
      <c r="K26" s="41"/>
      <c r="L26" s="149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2"/>
      <c r="B27" s="153"/>
      <c r="C27" s="152"/>
      <c r="D27" s="152"/>
      <c r="E27" s="154" t="s">
        <v>32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9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6"/>
      <c r="E29" s="156"/>
      <c r="F29" s="156"/>
      <c r="G29" s="156"/>
      <c r="H29" s="156"/>
      <c r="I29" s="156"/>
      <c r="J29" s="156"/>
      <c r="K29" s="156"/>
      <c r="L29" s="149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7" t="s">
        <v>43</v>
      </c>
      <c r="E30" s="41"/>
      <c r="F30" s="41"/>
      <c r="G30" s="41"/>
      <c r="H30" s="41"/>
      <c r="I30" s="41"/>
      <c r="J30" s="158">
        <f>ROUND(J103, 2)</f>
        <v>0</v>
      </c>
      <c r="K30" s="41"/>
      <c r="L30" s="149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6"/>
      <c r="E31" s="156"/>
      <c r="F31" s="156"/>
      <c r="G31" s="156"/>
      <c r="H31" s="156"/>
      <c r="I31" s="156"/>
      <c r="J31" s="156"/>
      <c r="K31" s="156"/>
      <c r="L31" s="149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9" t="s">
        <v>45</v>
      </c>
      <c r="G32" s="41"/>
      <c r="H32" s="41"/>
      <c r="I32" s="159" t="s">
        <v>44</v>
      </c>
      <c r="J32" s="159" t="s">
        <v>46</v>
      </c>
      <c r="K32" s="41"/>
      <c r="L32" s="149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8" t="s">
        <v>47</v>
      </c>
      <c r="E33" s="146" t="s">
        <v>48</v>
      </c>
      <c r="F33" s="160">
        <f>ROUND((SUM(BE103:BE396)),  2)</f>
        <v>0</v>
      </c>
      <c r="G33" s="41"/>
      <c r="H33" s="41"/>
      <c r="I33" s="161">
        <v>0.20999999999999999</v>
      </c>
      <c r="J33" s="160">
        <f>ROUND(((SUM(BE103:BE396))*I33),  2)</f>
        <v>0</v>
      </c>
      <c r="K33" s="41"/>
      <c r="L33" s="149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49</v>
      </c>
      <c r="F34" s="160">
        <f>ROUND((SUM(BF103:BF396)),  2)</f>
        <v>0</v>
      </c>
      <c r="G34" s="41"/>
      <c r="H34" s="41"/>
      <c r="I34" s="161">
        <v>0.14999999999999999</v>
      </c>
      <c r="J34" s="160">
        <f>ROUND(((SUM(BF103:BF396))*I34),  2)</f>
        <v>0</v>
      </c>
      <c r="K34" s="41"/>
      <c r="L34" s="149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50</v>
      </c>
      <c r="F35" s="160">
        <f>ROUND((SUM(BG103:BG396)),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9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51</v>
      </c>
      <c r="F36" s="160">
        <f>ROUND((SUM(BH103:BH396)),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9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52</v>
      </c>
      <c r="F37" s="160">
        <f>ROUND((SUM(BI103:BI396)),  2)</f>
        <v>0</v>
      </c>
      <c r="G37" s="41"/>
      <c r="H37" s="41"/>
      <c r="I37" s="161">
        <v>0</v>
      </c>
      <c r="J37" s="160">
        <f>0</f>
        <v>0</v>
      </c>
      <c r="K37" s="41"/>
      <c r="L37" s="149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9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53</v>
      </c>
      <c r="E39" s="164"/>
      <c r="F39" s="164"/>
      <c r="G39" s="165" t="s">
        <v>54</v>
      </c>
      <c r="H39" s="166" t="s">
        <v>55</v>
      </c>
      <c r="I39" s="164"/>
      <c r="J39" s="167">
        <f>SUM(J30:J37)</f>
        <v>0</v>
      </c>
      <c r="K39" s="168"/>
      <c r="L39" s="149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9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9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121</v>
      </c>
      <c r="D45" s="43"/>
      <c r="E45" s="43"/>
      <c r="F45" s="43"/>
      <c r="G45" s="43"/>
      <c r="H45" s="43"/>
      <c r="I45" s="43"/>
      <c r="J45" s="43"/>
      <c r="K45" s="43"/>
      <c r="L45" s="149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9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43"/>
      <c r="J47" s="43"/>
      <c r="K47" s="43"/>
      <c r="L47" s="149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Energeticky úsporná opatření ZŠ Podmostní 1</v>
      </c>
      <c r="F48" s="34"/>
      <c r="G48" s="34"/>
      <c r="H48" s="34"/>
      <c r="I48" s="43"/>
      <c r="J48" s="43"/>
      <c r="K48" s="43"/>
      <c r="L48" s="149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115</v>
      </c>
      <c r="D49" s="43"/>
      <c r="E49" s="43"/>
      <c r="F49" s="43"/>
      <c r="G49" s="43"/>
      <c r="H49" s="43"/>
      <c r="I49" s="43"/>
      <c r="J49" s="43"/>
      <c r="K49" s="43"/>
      <c r="L49" s="149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6.000 - Neuznatelné náklady k 5.1.a</v>
      </c>
      <c r="F50" s="43"/>
      <c r="G50" s="43"/>
      <c r="H50" s="43"/>
      <c r="I50" s="43"/>
      <c r="J50" s="43"/>
      <c r="K50" s="43"/>
      <c r="L50" s="149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9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Plzeň</v>
      </c>
      <c r="G52" s="43"/>
      <c r="H52" s="43"/>
      <c r="I52" s="34" t="s">
        <v>24</v>
      </c>
      <c r="J52" s="75" t="str">
        <f>IF(J12="","",J12)</f>
        <v>12. 12. 2020</v>
      </c>
      <c r="K52" s="43"/>
      <c r="L52" s="149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9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4" t="s">
        <v>30</v>
      </c>
      <c r="D54" s="43"/>
      <c r="E54" s="43"/>
      <c r="F54" s="29" t="str">
        <f>E15</f>
        <v>Krajský úřad Plzeňského kraje</v>
      </c>
      <c r="G54" s="43"/>
      <c r="H54" s="43"/>
      <c r="I54" s="34" t="s">
        <v>37</v>
      </c>
      <c r="J54" s="39" t="str">
        <f>E21</f>
        <v>Area Projekt</v>
      </c>
      <c r="K54" s="43"/>
      <c r="L54" s="149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35</v>
      </c>
      <c r="D55" s="43"/>
      <c r="E55" s="43"/>
      <c r="F55" s="29" t="str">
        <f>IF(E18="","",E18)</f>
        <v>Vyplň údaj</v>
      </c>
      <c r="G55" s="43"/>
      <c r="H55" s="43"/>
      <c r="I55" s="34" t="s">
        <v>40</v>
      </c>
      <c r="J55" s="39" t="str">
        <f>E24</f>
        <v>Area Projekt</v>
      </c>
      <c r="K55" s="43"/>
      <c r="L55" s="149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9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122</v>
      </c>
      <c r="D57" s="176"/>
      <c r="E57" s="176"/>
      <c r="F57" s="176"/>
      <c r="G57" s="176"/>
      <c r="H57" s="176"/>
      <c r="I57" s="176"/>
      <c r="J57" s="177" t="s">
        <v>123</v>
      </c>
      <c r="K57" s="176"/>
      <c r="L57" s="149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9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8" t="s">
        <v>75</v>
      </c>
      <c r="D59" s="43"/>
      <c r="E59" s="43"/>
      <c r="F59" s="43"/>
      <c r="G59" s="43"/>
      <c r="H59" s="43"/>
      <c r="I59" s="43"/>
      <c r="J59" s="105">
        <f>J103</f>
        <v>0</v>
      </c>
      <c r="K59" s="43"/>
      <c r="L59" s="149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124</v>
      </c>
    </row>
    <row r="60" s="9" customFormat="1" ht="24.96" customHeight="1">
      <c r="A60" s="9"/>
      <c r="B60" s="179"/>
      <c r="C60" s="180"/>
      <c r="D60" s="181" t="s">
        <v>125</v>
      </c>
      <c r="E60" s="182"/>
      <c r="F60" s="182"/>
      <c r="G60" s="182"/>
      <c r="H60" s="182"/>
      <c r="I60" s="182"/>
      <c r="J60" s="183">
        <f>J104</f>
        <v>0</v>
      </c>
      <c r="K60" s="180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27"/>
      <c r="D61" s="186" t="s">
        <v>126</v>
      </c>
      <c r="E61" s="187"/>
      <c r="F61" s="187"/>
      <c r="G61" s="187"/>
      <c r="H61" s="187"/>
      <c r="I61" s="187"/>
      <c r="J61" s="188">
        <f>J105</f>
        <v>0</v>
      </c>
      <c r="K61" s="127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27"/>
      <c r="D62" s="186" t="s">
        <v>127</v>
      </c>
      <c r="E62" s="187"/>
      <c r="F62" s="187"/>
      <c r="G62" s="187"/>
      <c r="H62" s="187"/>
      <c r="I62" s="187"/>
      <c r="J62" s="188">
        <f>J120</f>
        <v>0</v>
      </c>
      <c r="K62" s="127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27"/>
      <c r="D63" s="186" t="s">
        <v>128</v>
      </c>
      <c r="E63" s="187"/>
      <c r="F63" s="187"/>
      <c r="G63" s="187"/>
      <c r="H63" s="187"/>
      <c r="I63" s="187"/>
      <c r="J63" s="188">
        <f>J127</f>
        <v>0</v>
      </c>
      <c r="K63" s="127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27"/>
      <c r="D64" s="186" t="s">
        <v>129</v>
      </c>
      <c r="E64" s="187"/>
      <c r="F64" s="187"/>
      <c r="G64" s="187"/>
      <c r="H64" s="187"/>
      <c r="I64" s="187"/>
      <c r="J64" s="188">
        <f>J134</f>
        <v>0</v>
      </c>
      <c r="K64" s="127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27"/>
      <c r="D65" s="186" t="s">
        <v>130</v>
      </c>
      <c r="E65" s="187"/>
      <c r="F65" s="187"/>
      <c r="G65" s="187"/>
      <c r="H65" s="187"/>
      <c r="I65" s="187"/>
      <c r="J65" s="188">
        <f>J141</f>
        <v>0</v>
      </c>
      <c r="K65" s="127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27"/>
      <c r="D66" s="186" t="s">
        <v>131</v>
      </c>
      <c r="E66" s="187"/>
      <c r="F66" s="187"/>
      <c r="G66" s="187"/>
      <c r="H66" s="187"/>
      <c r="I66" s="187"/>
      <c r="J66" s="188">
        <f>J156</f>
        <v>0</v>
      </c>
      <c r="K66" s="127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27"/>
      <c r="D67" s="186" t="s">
        <v>132</v>
      </c>
      <c r="E67" s="187"/>
      <c r="F67" s="187"/>
      <c r="G67" s="187"/>
      <c r="H67" s="187"/>
      <c r="I67" s="187"/>
      <c r="J67" s="188">
        <f>J208</f>
        <v>0</v>
      </c>
      <c r="K67" s="127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27"/>
      <c r="D68" s="186" t="s">
        <v>133</v>
      </c>
      <c r="E68" s="187"/>
      <c r="F68" s="187"/>
      <c r="G68" s="187"/>
      <c r="H68" s="187"/>
      <c r="I68" s="187"/>
      <c r="J68" s="188">
        <f>J216</f>
        <v>0</v>
      </c>
      <c r="K68" s="127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9"/>
      <c r="C69" s="180"/>
      <c r="D69" s="181" t="s">
        <v>134</v>
      </c>
      <c r="E69" s="182"/>
      <c r="F69" s="182"/>
      <c r="G69" s="182"/>
      <c r="H69" s="182"/>
      <c r="I69" s="182"/>
      <c r="J69" s="183">
        <f>J218</f>
        <v>0</v>
      </c>
      <c r="K69" s="180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5"/>
      <c r="C70" s="127"/>
      <c r="D70" s="186" t="s">
        <v>136</v>
      </c>
      <c r="E70" s="187"/>
      <c r="F70" s="187"/>
      <c r="G70" s="187"/>
      <c r="H70" s="187"/>
      <c r="I70" s="187"/>
      <c r="J70" s="188">
        <f>J219</f>
        <v>0</v>
      </c>
      <c r="K70" s="127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27"/>
      <c r="D71" s="186" t="s">
        <v>137</v>
      </c>
      <c r="E71" s="187"/>
      <c r="F71" s="187"/>
      <c r="G71" s="187"/>
      <c r="H71" s="187"/>
      <c r="I71" s="187"/>
      <c r="J71" s="188">
        <f>J230</f>
        <v>0</v>
      </c>
      <c r="K71" s="127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27"/>
      <c r="D72" s="186" t="s">
        <v>140</v>
      </c>
      <c r="E72" s="187"/>
      <c r="F72" s="187"/>
      <c r="G72" s="187"/>
      <c r="H72" s="187"/>
      <c r="I72" s="187"/>
      <c r="J72" s="188">
        <f>J232</f>
        <v>0</v>
      </c>
      <c r="K72" s="127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27"/>
      <c r="D73" s="186" t="s">
        <v>2175</v>
      </c>
      <c r="E73" s="187"/>
      <c r="F73" s="187"/>
      <c r="G73" s="187"/>
      <c r="H73" s="187"/>
      <c r="I73" s="187"/>
      <c r="J73" s="188">
        <f>J239</f>
        <v>0</v>
      </c>
      <c r="K73" s="127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27"/>
      <c r="D74" s="186" t="s">
        <v>141</v>
      </c>
      <c r="E74" s="187"/>
      <c r="F74" s="187"/>
      <c r="G74" s="187"/>
      <c r="H74" s="187"/>
      <c r="I74" s="187"/>
      <c r="J74" s="188">
        <f>J265</f>
        <v>0</v>
      </c>
      <c r="K74" s="127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27"/>
      <c r="D75" s="186" t="s">
        <v>142</v>
      </c>
      <c r="E75" s="187"/>
      <c r="F75" s="187"/>
      <c r="G75" s="187"/>
      <c r="H75" s="187"/>
      <c r="I75" s="187"/>
      <c r="J75" s="188">
        <f>J312</f>
        <v>0</v>
      </c>
      <c r="K75" s="127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27"/>
      <c r="D76" s="186" t="s">
        <v>143</v>
      </c>
      <c r="E76" s="187"/>
      <c r="F76" s="187"/>
      <c r="G76" s="187"/>
      <c r="H76" s="187"/>
      <c r="I76" s="187"/>
      <c r="J76" s="188">
        <f>J317</f>
        <v>0</v>
      </c>
      <c r="K76" s="127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27"/>
      <c r="D77" s="186" t="s">
        <v>1682</v>
      </c>
      <c r="E77" s="187"/>
      <c r="F77" s="187"/>
      <c r="G77" s="187"/>
      <c r="H77" s="187"/>
      <c r="I77" s="187"/>
      <c r="J77" s="188">
        <f>J321</f>
        <v>0</v>
      </c>
      <c r="K77" s="127"/>
      <c r="L77" s="18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27"/>
      <c r="D78" s="186" t="s">
        <v>144</v>
      </c>
      <c r="E78" s="187"/>
      <c r="F78" s="187"/>
      <c r="G78" s="187"/>
      <c r="H78" s="187"/>
      <c r="I78" s="187"/>
      <c r="J78" s="188">
        <f>J329</f>
        <v>0</v>
      </c>
      <c r="K78" s="127"/>
      <c r="L78" s="18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27"/>
      <c r="D79" s="186" t="s">
        <v>146</v>
      </c>
      <c r="E79" s="187"/>
      <c r="F79" s="187"/>
      <c r="G79" s="187"/>
      <c r="H79" s="187"/>
      <c r="I79" s="187"/>
      <c r="J79" s="188">
        <f>J345</f>
        <v>0</v>
      </c>
      <c r="K79" s="127"/>
      <c r="L79" s="18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27"/>
      <c r="D80" s="186" t="s">
        <v>147</v>
      </c>
      <c r="E80" s="187"/>
      <c r="F80" s="187"/>
      <c r="G80" s="187"/>
      <c r="H80" s="187"/>
      <c r="I80" s="187"/>
      <c r="J80" s="188">
        <f>J356</f>
        <v>0</v>
      </c>
      <c r="K80" s="127"/>
      <c r="L80" s="18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27"/>
      <c r="D81" s="186" t="s">
        <v>148</v>
      </c>
      <c r="E81" s="187"/>
      <c r="F81" s="187"/>
      <c r="G81" s="187"/>
      <c r="H81" s="187"/>
      <c r="I81" s="187"/>
      <c r="J81" s="188">
        <f>J371</f>
        <v>0</v>
      </c>
      <c r="K81" s="127"/>
      <c r="L81" s="18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5"/>
      <c r="C82" s="127"/>
      <c r="D82" s="186" t="s">
        <v>149</v>
      </c>
      <c r="E82" s="187"/>
      <c r="F82" s="187"/>
      <c r="G82" s="187"/>
      <c r="H82" s="187"/>
      <c r="I82" s="187"/>
      <c r="J82" s="188">
        <f>J382</f>
        <v>0</v>
      </c>
      <c r="K82" s="127"/>
      <c r="L82" s="18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79"/>
      <c r="C83" s="180"/>
      <c r="D83" s="181" t="s">
        <v>150</v>
      </c>
      <c r="E83" s="182"/>
      <c r="F83" s="182"/>
      <c r="G83" s="182"/>
      <c r="H83" s="182"/>
      <c r="I83" s="182"/>
      <c r="J83" s="183">
        <f>J389</f>
        <v>0</v>
      </c>
      <c r="K83" s="180"/>
      <c r="L83" s="184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9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49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149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5" t="s">
        <v>151</v>
      </c>
      <c r="D90" s="43"/>
      <c r="E90" s="43"/>
      <c r="F90" s="43"/>
      <c r="G90" s="43"/>
      <c r="H90" s="43"/>
      <c r="I90" s="43"/>
      <c r="J90" s="43"/>
      <c r="K90" s="43"/>
      <c r="L90" s="149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9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4" t="s">
        <v>16</v>
      </c>
      <c r="D92" s="43"/>
      <c r="E92" s="43"/>
      <c r="F92" s="43"/>
      <c r="G92" s="43"/>
      <c r="H92" s="43"/>
      <c r="I92" s="43"/>
      <c r="J92" s="43"/>
      <c r="K92" s="43"/>
      <c r="L92" s="149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73" t="str">
        <f>E7</f>
        <v>Energeticky úsporná opatření ZŠ Podmostní 1</v>
      </c>
      <c r="F93" s="34"/>
      <c r="G93" s="34"/>
      <c r="H93" s="34"/>
      <c r="I93" s="43"/>
      <c r="J93" s="43"/>
      <c r="K93" s="43"/>
      <c r="L93" s="149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4" t="s">
        <v>115</v>
      </c>
      <c r="D94" s="43"/>
      <c r="E94" s="43"/>
      <c r="F94" s="43"/>
      <c r="G94" s="43"/>
      <c r="H94" s="43"/>
      <c r="I94" s="43"/>
      <c r="J94" s="43"/>
      <c r="K94" s="43"/>
      <c r="L94" s="149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E9</f>
        <v>6.000 - Neuznatelné náklady k 5.1.a</v>
      </c>
      <c r="F95" s="43"/>
      <c r="G95" s="43"/>
      <c r="H95" s="43"/>
      <c r="I95" s="43"/>
      <c r="J95" s="43"/>
      <c r="K95" s="43"/>
      <c r="L95" s="149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9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4" t="s">
        <v>22</v>
      </c>
      <c r="D97" s="43"/>
      <c r="E97" s="43"/>
      <c r="F97" s="29" t="str">
        <f>F12</f>
        <v>Plzeň</v>
      </c>
      <c r="G97" s="43"/>
      <c r="H97" s="43"/>
      <c r="I97" s="34" t="s">
        <v>24</v>
      </c>
      <c r="J97" s="75" t="str">
        <f>IF(J12="","",J12)</f>
        <v>12. 12. 2020</v>
      </c>
      <c r="K97" s="43"/>
      <c r="L97" s="149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9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4" t="s">
        <v>30</v>
      </c>
      <c r="D99" s="43"/>
      <c r="E99" s="43"/>
      <c r="F99" s="29" t="str">
        <f>E15</f>
        <v>Krajský úřad Plzeňského kraje</v>
      </c>
      <c r="G99" s="43"/>
      <c r="H99" s="43"/>
      <c r="I99" s="34" t="s">
        <v>37</v>
      </c>
      <c r="J99" s="39" t="str">
        <f>E21</f>
        <v>Area Projekt</v>
      </c>
      <c r="K99" s="43"/>
      <c r="L99" s="149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4" t="s">
        <v>35</v>
      </c>
      <c r="D100" s="43"/>
      <c r="E100" s="43"/>
      <c r="F100" s="29" t="str">
        <f>IF(E18="","",E18)</f>
        <v>Vyplň údaj</v>
      </c>
      <c r="G100" s="43"/>
      <c r="H100" s="43"/>
      <c r="I100" s="34" t="s">
        <v>40</v>
      </c>
      <c r="J100" s="39" t="str">
        <f>E24</f>
        <v>Area Projekt</v>
      </c>
      <c r="K100" s="43"/>
      <c r="L100" s="149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9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90"/>
      <c r="B102" s="191"/>
      <c r="C102" s="192" t="s">
        <v>152</v>
      </c>
      <c r="D102" s="193" t="s">
        <v>62</v>
      </c>
      <c r="E102" s="193" t="s">
        <v>58</v>
      </c>
      <c r="F102" s="193" t="s">
        <v>59</v>
      </c>
      <c r="G102" s="193" t="s">
        <v>153</v>
      </c>
      <c r="H102" s="193" t="s">
        <v>154</v>
      </c>
      <c r="I102" s="193" t="s">
        <v>155</v>
      </c>
      <c r="J102" s="193" t="s">
        <v>123</v>
      </c>
      <c r="K102" s="194" t="s">
        <v>156</v>
      </c>
      <c r="L102" s="195"/>
      <c r="M102" s="95" t="s">
        <v>32</v>
      </c>
      <c r="N102" s="96" t="s">
        <v>47</v>
      </c>
      <c r="O102" s="96" t="s">
        <v>157</v>
      </c>
      <c r="P102" s="96" t="s">
        <v>158</v>
      </c>
      <c r="Q102" s="96" t="s">
        <v>159</v>
      </c>
      <c r="R102" s="96" t="s">
        <v>160</v>
      </c>
      <c r="S102" s="96" t="s">
        <v>161</v>
      </c>
      <c r="T102" s="97" t="s">
        <v>162</v>
      </c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</row>
    <row r="103" s="2" customFormat="1" ht="22.8" customHeight="1">
      <c r="A103" s="41"/>
      <c r="B103" s="42"/>
      <c r="C103" s="102" t="s">
        <v>163</v>
      </c>
      <c r="D103" s="43"/>
      <c r="E103" s="43"/>
      <c r="F103" s="43"/>
      <c r="G103" s="43"/>
      <c r="H103" s="43"/>
      <c r="I103" s="43"/>
      <c r="J103" s="196">
        <f>BK103</f>
        <v>0</v>
      </c>
      <c r="K103" s="43"/>
      <c r="L103" s="47"/>
      <c r="M103" s="98"/>
      <c r="N103" s="197"/>
      <c r="O103" s="99"/>
      <c r="P103" s="198">
        <f>P104+P218+P389</f>
        <v>0</v>
      </c>
      <c r="Q103" s="99"/>
      <c r="R103" s="198">
        <f>R104+R218+R389</f>
        <v>279.56450753000001</v>
      </c>
      <c r="S103" s="99"/>
      <c r="T103" s="199">
        <f>T104+T218+T389</f>
        <v>219.38849999999997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76</v>
      </c>
      <c r="AU103" s="19" t="s">
        <v>124</v>
      </c>
      <c r="BK103" s="200">
        <f>BK104+BK218+BK389</f>
        <v>0</v>
      </c>
    </row>
    <row r="104" s="12" customFormat="1" ht="25.92" customHeight="1">
      <c r="A104" s="12"/>
      <c r="B104" s="201"/>
      <c r="C104" s="202"/>
      <c r="D104" s="203" t="s">
        <v>76</v>
      </c>
      <c r="E104" s="204" t="s">
        <v>164</v>
      </c>
      <c r="F104" s="204" t="s">
        <v>165</v>
      </c>
      <c r="G104" s="202"/>
      <c r="H104" s="202"/>
      <c r="I104" s="205"/>
      <c r="J104" s="206">
        <f>BK104</f>
        <v>0</v>
      </c>
      <c r="K104" s="202"/>
      <c r="L104" s="207"/>
      <c r="M104" s="208"/>
      <c r="N104" s="209"/>
      <c r="O104" s="209"/>
      <c r="P104" s="210">
        <f>P105+P120+P127+P134+P141+P156+P208+P216</f>
        <v>0</v>
      </c>
      <c r="Q104" s="209"/>
      <c r="R104" s="210">
        <f>R105+R120+R127+R134+R141+R156+R208+R216</f>
        <v>175.08839815000002</v>
      </c>
      <c r="S104" s="209"/>
      <c r="T104" s="211">
        <f>T105+T120+T127+T134+T141+T156+T208+T216</f>
        <v>105.47399999999999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2" t="s">
        <v>84</v>
      </c>
      <c r="AT104" s="213" t="s">
        <v>76</v>
      </c>
      <c r="AU104" s="213" t="s">
        <v>77</v>
      </c>
      <c r="AY104" s="212" t="s">
        <v>166</v>
      </c>
      <c r="BK104" s="214">
        <f>BK105+BK120+BK127+BK134+BK141+BK156+BK208+BK216</f>
        <v>0</v>
      </c>
    </row>
    <row r="105" s="12" customFormat="1" ht="22.8" customHeight="1">
      <c r="A105" s="12"/>
      <c r="B105" s="201"/>
      <c r="C105" s="202"/>
      <c r="D105" s="203" t="s">
        <v>76</v>
      </c>
      <c r="E105" s="215" t="s">
        <v>84</v>
      </c>
      <c r="F105" s="215" t="s">
        <v>167</v>
      </c>
      <c r="G105" s="202"/>
      <c r="H105" s="202"/>
      <c r="I105" s="205"/>
      <c r="J105" s="216">
        <f>BK105</f>
        <v>0</v>
      </c>
      <c r="K105" s="202"/>
      <c r="L105" s="207"/>
      <c r="M105" s="208"/>
      <c r="N105" s="209"/>
      <c r="O105" s="209"/>
      <c r="P105" s="210">
        <f>SUM(P106:P119)</f>
        <v>0</v>
      </c>
      <c r="Q105" s="209"/>
      <c r="R105" s="210">
        <f>SUM(R106:R119)</f>
        <v>0</v>
      </c>
      <c r="S105" s="209"/>
      <c r="T105" s="211">
        <f>SUM(T106:T119)</f>
        <v>3.1899999999999999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2" t="s">
        <v>84</v>
      </c>
      <c r="AT105" s="213" t="s">
        <v>76</v>
      </c>
      <c r="AU105" s="213" t="s">
        <v>84</v>
      </c>
      <c r="AY105" s="212" t="s">
        <v>166</v>
      </c>
      <c r="BK105" s="214">
        <f>SUM(BK106:BK119)</f>
        <v>0</v>
      </c>
    </row>
    <row r="106" s="2" customFormat="1">
      <c r="A106" s="41"/>
      <c r="B106" s="42"/>
      <c r="C106" s="217" t="s">
        <v>84</v>
      </c>
      <c r="D106" s="217" t="s">
        <v>168</v>
      </c>
      <c r="E106" s="218" t="s">
        <v>2176</v>
      </c>
      <c r="F106" s="219" t="s">
        <v>2177</v>
      </c>
      <c r="G106" s="220" t="s">
        <v>182</v>
      </c>
      <c r="H106" s="221">
        <v>11</v>
      </c>
      <c r="I106" s="222"/>
      <c r="J106" s="223">
        <f>ROUND(I106*H106,2)</f>
        <v>0</v>
      </c>
      <c r="K106" s="219" t="s">
        <v>172</v>
      </c>
      <c r="L106" s="47"/>
      <c r="M106" s="224" t="s">
        <v>32</v>
      </c>
      <c r="N106" s="225" t="s">
        <v>48</v>
      </c>
      <c r="O106" s="87"/>
      <c r="P106" s="226">
        <f>O106*H106</f>
        <v>0</v>
      </c>
      <c r="Q106" s="226">
        <v>0</v>
      </c>
      <c r="R106" s="226">
        <f>Q106*H106</f>
        <v>0</v>
      </c>
      <c r="S106" s="226">
        <v>0.28999999999999998</v>
      </c>
      <c r="T106" s="227">
        <f>S106*H106</f>
        <v>3.1899999999999999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8" t="s">
        <v>173</v>
      </c>
      <c r="AT106" s="228" t="s">
        <v>168</v>
      </c>
      <c r="AU106" s="228" t="s">
        <v>86</v>
      </c>
      <c r="AY106" s="19" t="s">
        <v>166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9" t="s">
        <v>84</v>
      </c>
      <c r="BK106" s="229">
        <f>ROUND(I106*H106,2)</f>
        <v>0</v>
      </c>
      <c r="BL106" s="19" t="s">
        <v>173</v>
      </c>
      <c r="BM106" s="228" t="s">
        <v>2178</v>
      </c>
    </row>
    <row r="107" s="13" customFormat="1">
      <c r="A107" s="13"/>
      <c r="B107" s="230"/>
      <c r="C107" s="231"/>
      <c r="D107" s="232" t="s">
        <v>175</v>
      </c>
      <c r="E107" s="233" t="s">
        <v>32</v>
      </c>
      <c r="F107" s="234" t="s">
        <v>2179</v>
      </c>
      <c r="G107" s="231"/>
      <c r="H107" s="235">
        <v>11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175</v>
      </c>
      <c r="AU107" s="241" t="s">
        <v>86</v>
      </c>
      <c r="AV107" s="13" t="s">
        <v>86</v>
      </c>
      <c r="AW107" s="13" t="s">
        <v>39</v>
      </c>
      <c r="AX107" s="13" t="s">
        <v>84</v>
      </c>
      <c r="AY107" s="241" t="s">
        <v>166</v>
      </c>
    </row>
    <row r="108" s="2" customFormat="1" ht="21.75" customHeight="1">
      <c r="A108" s="41"/>
      <c r="B108" s="42"/>
      <c r="C108" s="217" t="s">
        <v>86</v>
      </c>
      <c r="D108" s="217" t="s">
        <v>168</v>
      </c>
      <c r="E108" s="218" t="s">
        <v>2180</v>
      </c>
      <c r="F108" s="219" t="s">
        <v>2181</v>
      </c>
      <c r="G108" s="220" t="s">
        <v>215</v>
      </c>
      <c r="H108" s="221">
        <v>8.8000000000000007</v>
      </c>
      <c r="I108" s="222"/>
      <c r="J108" s="223">
        <f>ROUND(I108*H108,2)</f>
        <v>0</v>
      </c>
      <c r="K108" s="219" t="s">
        <v>172</v>
      </c>
      <c r="L108" s="47"/>
      <c r="M108" s="224" t="s">
        <v>32</v>
      </c>
      <c r="N108" s="225" t="s">
        <v>48</v>
      </c>
      <c r="O108" s="87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8" t="s">
        <v>173</v>
      </c>
      <c r="AT108" s="228" t="s">
        <v>168</v>
      </c>
      <c r="AU108" s="228" t="s">
        <v>86</v>
      </c>
      <c r="AY108" s="19" t="s">
        <v>166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9" t="s">
        <v>84</v>
      </c>
      <c r="BK108" s="229">
        <f>ROUND(I108*H108,2)</f>
        <v>0</v>
      </c>
      <c r="BL108" s="19" t="s">
        <v>173</v>
      </c>
      <c r="BM108" s="228" t="s">
        <v>2182</v>
      </c>
    </row>
    <row r="109" s="15" customFormat="1">
      <c r="A109" s="15"/>
      <c r="B109" s="253"/>
      <c r="C109" s="254"/>
      <c r="D109" s="232" t="s">
        <v>175</v>
      </c>
      <c r="E109" s="255" t="s">
        <v>32</v>
      </c>
      <c r="F109" s="256" t="s">
        <v>2183</v>
      </c>
      <c r="G109" s="254"/>
      <c r="H109" s="255" t="s">
        <v>32</v>
      </c>
      <c r="I109" s="257"/>
      <c r="J109" s="254"/>
      <c r="K109" s="254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175</v>
      </c>
      <c r="AU109" s="262" t="s">
        <v>86</v>
      </c>
      <c r="AV109" s="15" t="s">
        <v>84</v>
      </c>
      <c r="AW109" s="15" t="s">
        <v>39</v>
      </c>
      <c r="AX109" s="15" t="s">
        <v>77</v>
      </c>
      <c r="AY109" s="262" t="s">
        <v>166</v>
      </c>
    </row>
    <row r="110" s="13" customFormat="1">
      <c r="A110" s="13"/>
      <c r="B110" s="230"/>
      <c r="C110" s="231"/>
      <c r="D110" s="232" t="s">
        <v>175</v>
      </c>
      <c r="E110" s="233" t="s">
        <v>32</v>
      </c>
      <c r="F110" s="234" t="s">
        <v>2184</v>
      </c>
      <c r="G110" s="231"/>
      <c r="H110" s="235">
        <v>8.8000000000000007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175</v>
      </c>
      <c r="AU110" s="241" t="s">
        <v>86</v>
      </c>
      <c r="AV110" s="13" t="s">
        <v>86</v>
      </c>
      <c r="AW110" s="13" t="s">
        <v>39</v>
      </c>
      <c r="AX110" s="13" t="s">
        <v>84</v>
      </c>
      <c r="AY110" s="241" t="s">
        <v>166</v>
      </c>
    </row>
    <row r="111" s="2" customFormat="1">
      <c r="A111" s="41"/>
      <c r="B111" s="42"/>
      <c r="C111" s="217" t="s">
        <v>94</v>
      </c>
      <c r="D111" s="217" t="s">
        <v>168</v>
      </c>
      <c r="E111" s="218" t="s">
        <v>2185</v>
      </c>
      <c r="F111" s="219" t="s">
        <v>2186</v>
      </c>
      <c r="G111" s="220" t="s">
        <v>215</v>
      </c>
      <c r="H111" s="221">
        <v>8.8000000000000007</v>
      </c>
      <c r="I111" s="222"/>
      <c r="J111" s="223">
        <f>ROUND(I111*H111,2)</f>
        <v>0</v>
      </c>
      <c r="K111" s="219" t="s">
        <v>172</v>
      </c>
      <c r="L111" s="47"/>
      <c r="M111" s="224" t="s">
        <v>32</v>
      </c>
      <c r="N111" s="225" t="s">
        <v>48</v>
      </c>
      <c r="O111" s="87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8" t="s">
        <v>173</v>
      </c>
      <c r="AT111" s="228" t="s">
        <v>168</v>
      </c>
      <c r="AU111" s="228" t="s">
        <v>86</v>
      </c>
      <c r="AY111" s="19" t="s">
        <v>166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9" t="s">
        <v>84</v>
      </c>
      <c r="BK111" s="229">
        <f>ROUND(I111*H111,2)</f>
        <v>0</v>
      </c>
      <c r="BL111" s="19" t="s">
        <v>173</v>
      </c>
      <c r="BM111" s="228" t="s">
        <v>2187</v>
      </c>
    </row>
    <row r="112" s="2" customFormat="1">
      <c r="A112" s="41"/>
      <c r="B112" s="42"/>
      <c r="C112" s="217" t="s">
        <v>173</v>
      </c>
      <c r="D112" s="217" t="s">
        <v>168</v>
      </c>
      <c r="E112" s="218" t="s">
        <v>2188</v>
      </c>
      <c r="F112" s="219" t="s">
        <v>2189</v>
      </c>
      <c r="G112" s="220" t="s">
        <v>215</v>
      </c>
      <c r="H112" s="221">
        <v>132</v>
      </c>
      <c r="I112" s="222"/>
      <c r="J112" s="223">
        <f>ROUND(I112*H112,2)</f>
        <v>0</v>
      </c>
      <c r="K112" s="219" t="s">
        <v>172</v>
      </c>
      <c r="L112" s="47"/>
      <c r="M112" s="224" t="s">
        <v>32</v>
      </c>
      <c r="N112" s="225" t="s">
        <v>48</v>
      </c>
      <c r="O112" s="87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8" t="s">
        <v>173</v>
      </c>
      <c r="AT112" s="228" t="s">
        <v>168</v>
      </c>
      <c r="AU112" s="228" t="s">
        <v>86</v>
      </c>
      <c r="AY112" s="19" t="s">
        <v>166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9" t="s">
        <v>84</v>
      </c>
      <c r="BK112" s="229">
        <f>ROUND(I112*H112,2)</f>
        <v>0</v>
      </c>
      <c r="BL112" s="19" t="s">
        <v>173</v>
      </c>
      <c r="BM112" s="228" t="s">
        <v>2190</v>
      </c>
    </row>
    <row r="113" s="13" customFormat="1">
      <c r="A113" s="13"/>
      <c r="B113" s="230"/>
      <c r="C113" s="231"/>
      <c r="D113" s="232" t="s">
        <v>175</v>
      </c>
      <c r="E113" s="231"/>
      <c r="F113" s="234" t="s">
        <v>2191</v>
      </c>
      <c r="G113" s="231"/>
      <c r="H113" s="235">
        <v>132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175</v>
      </c>
      <c r="AU113" s="241" t="s">
        <v>86</v>
      </c>
      <c r="AV113" s="13" t="s">
        <v>86</v>
      </c>
      <c r="AW113" s="13" t="s">
        <v>4</v>
      </c>
      <c r="AX113" s="13" t="s">
        <v>84</v>
      </c>
      <c r="AY113" s="241" t="s">
        <v>166</v>
      </c>
    </row>
    <row r="114" s="2" customFormat="1">
      <c r="A114" s="41"/>
      <c r="B114" s="42"/>
      <c r="C114" s="217" t="s">
        <v>188</v>
      </c>
      <c r="D114" s="217" t="s">
        <v>168</v>
      </c>
      <c r="E114" s="218" t="s">
        <v>2192</v>
      </c>
      <c r="F114" s="219" t="s">
        <v>2193</v>
      </c>
      <c r="G114" s="220" t="s">
        <v>274</v>
      </c>
      <c r="H114" s="221">
        <v>15.84</v>
      </c>
      <c r="I114" s="222"/>
      <c r="J114" s="223">
        <f>ROUND(I114*H114,2)</f>
        <v>0</v>
      </c>
      <c r="K114" s="219" t="s">
        <v>172</v>
      </c>
      <c r="L114" s="47"/>
      <c r="M114" s="224" t="s">
        <v>32</v>
      </c>
      <c r="N114" s="225" t="s">
        <v>48</v>
      </c>
      <c r="O114" s="87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8" t="s">
        <v>173</v>
      </c>
      <c r="AT114" s="228" t="s">
        <v>168</v>
      </c>
      <c r="AU114" s="228" t="s">
        <v>86</v>
      </c>
      <c r="AY114" s="19" t="s">
        <v>166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9" t="s">
        <v>84</v>
      </c>
      <c r="BK114" s="229">
        <f>ROUND(I114*H114,2)</f>
        <v>0</v>
      </c>
      <c r="BL114" s="19" t="s">
        <v>173</v>
      </c>
      <c r="BM114" s="228" t="s">
        <v>2194</v>
      </c>
    </row>
    <row r="115" s="13" customFormat="1">
      <c r="A115" s="13"/>
      <c r="B115" s="230"/>
      <c r="C115" s="231"/>
      <c r="D115" s="232" t="s">
        <v>175</v>
      </c>
      <c r="E115" s="231"/>
      <c r="F115" s="234" t="s">
        <v>2195</v>
      </c>
      <c r="G115" s="231"/>
      <c r="H115" s="235">
        <v>15.84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175</v>
      </c>
      <c r="AU115" s="241" t="s">
        <v>86</v>
      </c>
      <c r="AV115" s="13" t="s">
        <v>86</v>
      </c>
      <c r="AW115" s="13" t="s">
        <v>4</v>
      </c>
      <c r="AX115" s="13" t="s">
        <v>84</v>
      </c>
      <c r="AY115" s="241" t="s">
        <v>166</v>
      </c>
    </row>
    <row r="116" s="2" customFormat="1">
      <c r="A116" s="41"/>
      <c r="B116" s="42"/>
      <c r="C116" s="217" t="s">
        <v>193</v>
      </c>
      <c r="D116" s="217" t="s">
        <v>168</v>
      </c>
      <c r="E116" s="218" t="s">
        <v>2196</v>
      </c>
      <c r="F116" s="219" t="s">
        <v>2197</v>
      </c>
      <c r="G116" s="220" t="s">
        <v>215</v>
      </c>
      <c r="H116" s="221">
        <v>8.8000000000000007</v>
      </c>
      <c r="I116" s="222"/>
      <c r="J116" s="223">
        <f>ROUND(I116*H116,2)</f>
        <v>0</v>
      </c>
      <c r="K116" s="219" t="s">
        <v>172</v>
      </c>
      <c r="L116" s="47"/>
      <c r="M116" s="224" t="s">
        <v>32</v>
      </c>
      <c r="N116" s="225" t="s">
        <v>48</v>
      </c>
      <c r="O116" s="87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8" t="s">
        <v>173</v>
      </c>
      <c r="AT116" s="228" t="s">
        <v>168</v>
      </c>
      <c r="AU116" s="228" t="s">
        <v>86</v>
      </c>
      <c r="AY116" s="19" t="s">
        <v>166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9" t="s">
        <v>84</v>
      </c>
      <c r="BK116" s="229">
        <f>ROUND(I116*H116,2)</f>
        <v>0</v>
      </c>
      <c r="BL116" s="19" t="s">
        <v>173</v>
      </c>
      <c r="BM116" s="228" t="s">
        <v>2198</v>
      </c>
    </row>
    <row r="117" s="2" customFormat="1">
      <c r="A117" s="41"/>
      <c r="B117" s="42"/>
      <c r="C117" s="217" t="s">
        <v>197</v>
      </c>
      <c r="D117" s="217" t="s">
        <v>168</v>
      </c>
      <c r="E117" s="218" t="s">
        <v>2199</v>
      </c>
      <c r="F117" s="219" t="s">
        <v>2200</v>
      </c>
      <c r="G117" s="220" t="s">
        <v>171</v>
      </c>
      <c r="H117" s="221">
        <v>9.5</v>
      </c>
      <c r="I117" s="222"/>
      <c r="J117" s="223">
        <f>ROUND(I117*H117,2)</f>
        <v>0</v>
      </c>
      <c r="K117" s="219" t="s">
        <v>172</v>
      </c>
      <c r="L117" s="47"/>
      <c r="M117" s="224" t="s">
        <v>32</v>
      </c>
      <c r="N117" s="225" t="s">
        <v>48</v>
      </c>
      <c r="O117" s="87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8" t="s">
        <v>173</v>
      </c>
      <c r="AT117" s="228" t="s">
        <v>168</v>
      </c>
      <c r="AU117" s="228" t="s">
        <v>86</v>
      </c>
      <c r="AY117" s="19" t="s">
        <v>166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9" t="s">
        <v>84</v>
      </c>
      <c r="BK117" s="229">
        <f>ROUND(I117*H117,2)</f>
        <v>0</v>
      </c>
      <c r="BL117" s="19" t="s">
        <v>173</v>
      </c>
      <c r="BM117" s="228" t="s">
        <v>2201</v>
      </c>
    </row>
    <row r="118" s="2" customFormat="1" ht="21.75" customHeight="1">
      <c r="A118" s="41"/>
      <c r="B118" s="42"/>
      <c r="C118" s="217" t="s">
        <v>202</v>
      </c>
      <c r="D118" s="217" t="s">
        <v>168</v>
      </c>
      <c r="E118" s="218" t="s">
        <v>2202</v>
      </c>
      <c r="F118" s="219" t="s">
        <v>2203</v>
      </c>
      <c r="G118" s="220" t="s">
        <v>171</v>
      </c>
      <c r="H118" s="221">
        <v>9.5</v>
      </c>
      <c r="I118" s="222"/>
      <c r="J118" s="223">
        <f>ROUND(I118*H118,2)</f>
        <v>0</v>
      </c>
      <c r="K118" s="219" t="s">
        <v>172</v>
      </c>
      <c r="L118" s="47"/>
      <c r="M118" s="224" t="s">
        <v>32</v>
      </c>
      <c r="N118" s="225" t="s">
        <v>48</v>
      </c>
      <c r="O118" s="87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8" t="s">
        <v>173</v>
      </c>
      <c r="AT118" s="228" t="s">
        <v>168</v>
      </c>
      <c r="AU118" s="228" t="s">
        <v>86</v>
      </c>
      <c r="AY118" s="19" t="s">
        <v>166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9" t="s">
        <v>84</v>
      </c>
      <c r="BK118" s="229">
        <f>ROUND(I118*H118,2)</f>
        <v>0</v>
      </c>
      <c r="BL118" s="19" t="s">
        <v>173</v>
      </c>
      <c r="BM118" s="228" t="s">
        <v>2204</v>
      </c>
    </row>
    <row r="119" s="13" customFormat="1">
      <c r="A119" s="13"/>
      <c r="B119" s="230"/>
      <c r="C119" s="231"/>
      <c r="D119" s="232" t="s">
        <v>175</v>
      </c>
      <c r="E119" s="233" t="s">
        <v>32</v>
      </c>
      <c r="F119" s="234" t="s">
        <v>2205</v>
      </c>
      <c r="G119" s="231"/>
      <c r="H119" s="235">
        <v>9.5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175</v>
      </c>
      <c r="AU119" s="241" t="s">
        <v>86</v>
      </c>
      <c r="AV119" s="13" t="s">
        <v>86</v>
      </c>
      <c r="AW119" s="13" t="s">
        <v>39</v>
      </c>
      <c r="AX119" s="13" t="s">
        <v>84</v>
      </c>
      <c r="AY119" s="241" t="s">
        <v>166</v>
      </c>
    </row>
    <row r="120" s="12" customFormat="1" ht="22.8" customHeight="1">
      <c r="A120" s="12"/>
      <c r="B120" s="201"/>
      <c r="C120" s="202"/>
      <c r="D120" s="203" t="s">
        <v>76</v>
      </c>
      <c r="E120" s="215" t="s">
        <v>94</v>
      </c>
      <c r="F120" s="215" t="s">
        <v>250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SUM(P121:P126)</f>
        <v>0</v>
      </c>
      <c r="Q120" s="209"/>
      <c r="R120" s="210">
        <f>SUM(R121:R126)</f>
        <v>74.411412000000013</v>
      </c>
      <c r="S120" s="209"/>
      <c r="T120" s="211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84</v>
      </c>
      <c r="AT120" s="213" t="s">
        <v>76</v>
      </c>
      <c r="AU120" s="213" t="s">
        <v>84</v>
      </c>
      <c r="AY120" s="212" t="s">
        <v>166</v>
      </c>
      <c r="BK120" s="214">
        <f>SUM(BK121:BK126)</f>
        <v>0</v>
      </c>
    </row>
    <row r="121" s="2" customFormat="1">
      <c r="A121" s="41"/>
      <c r="B121" s="42"/>
      <c r="C121" s="217" t="s">
        <v>208</v>
      </c>
      <c r="D121" s="217" t="s">
        <v>168</v>
      </c>
      <c r="E121" s="218" t="s">
        <v>262</v>
      </c>
      <c r="F121" s="219" t="s">
        <v>263</v>
      </c>
      <c r="G121" s="220" t="s">
        <v>205</v>
      </c>
      <c r="H121" s="221">
        <v>708</v>
      </c>
      <c r="I121" s="222"/>
      <c r="J121" s="223">
        <f>ROUND(I121*H121,2)</f>
        <v>0</v>
      </c>
      <c r="K121" s="219" t="s">
        <v>172</v>
      </c>
      <c r="L121" s="47"/>
      <c r="M121" s="224" t="s">
        <v>32</v>
      </c>
      <c r="N121" s="225" t="s">
        <v>48</v>
      </c>
      <c r="O121" s="87"/>
      <c r="P121" s="226">
        <f>O121*H121</f>
        <v>0</v>
      </c>
      <c r="Q121" s="226">
        <v>0.0048799999999999998</v>
      </c>
      <c r="R121" s="226">
        <f>Q121*H121</f>
        <v>3.4550399999999999</v>
      </c>
      <c r="S121" s="226">
        <v>0</v>
      </c>
      <c r="T121" s="22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8" t="s">
        <v>173</v>
      </c>
      <c r="AT121" s="228" t="s">
        <v>168</v>
      </c>
      <c r="AU121" s="228" t="s">
        <v>86</v>
      </c>
      <c r="AY121" s="19" t="s">
        <v>166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9" t="s">
        <v>84</v>
      </c>
      <c r="BK121" s="229">
        <f>ROUND(I121*H121,2)</f>
        <v>0</v>
      </c>
      <c r="BL121" s="19" t="s">
        <v>173</v>
      </c>
      <c r="BM121" s="228" t="s">
        <v>2206</v>
      </c>
    </row>
    <row r="122" s="13" customFormat="1">
      <c r="A122" s="13"/>
      <c r="B122" s="230"/>
      <c r="C122" s="231"/>
      <c r="D122" s="232" t="s">
        <v>175</v>
      </c>
      <c r="E122" s="233" t="s">
        <v>32</v>
      </c>
      <c r="F122" s="234" t="s">
        <v>2207</v>
      </c>
      <c r="G122" s="231"/>
      <c r="H122" s="235">
        <v>708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175</v>
      </c>
      <c r="AU122" s="241" t="s">
        <v>86</v>
      </c>
      <c r="AV122" s="13" t="s">
        <v>86</v>
      </c>
      <c r="AW122" s="13" t="s">
        <v>39</v>
      </c>
      <c r="AX122" s="13" t="s">
        <v>84</v>
      </c>
      <c r="AY122" s="241" t="s">
        <v>166</v>
      </c>
    </row>
    <row r="123" s="2" customFormat="1" ht="16.5" customHeight="1">
      <c r="A123" s="41"/>
      <c r="B123" s="42"/>
      <c r="C123" s="263" t="s">
        <v>212</v>
      </c>
      <c r="D123" s="263" t="s">
        <v>267</v>
      </c>
      <c r="E123" s="264" t="s">
        <v>268</v>
      </c>
      <c r="F123" s="265" t="s">
        <v>269</v>
      </c>
      <c r="G123" s="266" t="s">
        <v>215</v>
      </c>
      <c r="H123" s="267">
        <v>5.0979999999999999</v>
      </c>
      <c r="I123" s="268"/>
      <c r="J123" s="269">
        <f>ROUND(I123*H123,2)</f>
        <v>0</v>
      </c>
      <c r="K123" s="265" t="s">
        <v>172</v>
      </c>
      <c r="L123" s="270"/>
      <c r="M123" s="271" t="s">
        <v>32</v>
      </c>
      <c r="N123" s="272" t="s">
        <v>48</v>
      </c>
      <c r="O123" s="87"/>
      <c r="P123" s="226">
        <f>O123*H123</f>
        <v>0</v>
      </c>
      <c r="Q123" s="226">
        <v>2.4289999999999998</v>
      </c>
      <c r="R123" s="226">
        <f>Q123*H123</f>
        <v>12.383042</v>
      </c>
      <c r="S123" s="226">
        <v>0</v>
      </c>
      <c r="T123" s="22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8" t="s">
        <v>202</v>
      </c>
      <c r="AT123" s="228" t="s">
        <v>267</v>
      </c>
      <c r="AU123" s="228" t="s">
        <v>86</v>
      </c>
      <c r="AY123" s="19" t="s">
        <v>166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9" t="s">
        <v>84</v>
      </c>
      <c r="BK123" s="229">
        <f>ROUND(I123*H123,2)</f>
        <v>0</v>
      </c>
      <c r="BL123" s="19" t="s">
        <v>173</v>
      </c>
      <c r="BM123" s="228" t="s">
        <v>2208</v>
      </c>
    </row>
    <row r="124" s="13" customFormat="1">
      <c r="A124" s="13"/>
      <c r="B124" s="230"/>
      <c r="C124" s="231"/>
      <c r="D124" s="232" t="s">
        <v>175</v>
      </c>
      <c r="E124" s="233" t="s">
        <v>32</v>
      </c>
      <c r="F124" s="234" t="s">
        <v>2209</v>
      </c>
      <c r="G124" s="231"/>
      <c r="H124" s="235">
        <v>5.0979999999999999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175</v>
      </c>
      <c r="AU124" s="241" t="s">
        <v>86</v>
      </c>
      <c r="AV124" s="13" t="s">
        <v>86</v>
      </c>
      <c r="AW124" s="13" t="s">
        <v>39</v>
      </c>
      <c r="AX124" s="13" t="s">
        <v>84</v>
      </c>
      <c r="AY124" s="241" t="s">
        <v>166</v>
      </c>
    </row>
    <row r="125" s="2" customFormat="1" ht="16.5" customHeight="1">
      <c r="A125" s="41"/>
      <c r="B125" s="42"/>
      <c r="C125" s="217" t="s">
        <v>220</v>
      </c>
      <c r="D125" s="217" t="s">
        <v>168</v>
      </c>
      <c r="E125" s="218" t="s">
        <v>272</v>
      </c>
      <c r="F125" s="219" t="s">
        <v>273</v>
      </c>
      <c r="G125" s="220" t="s">
        <v>274</v>
      </c>
      <c r="H125" s="221">
        <v>53.737000000000002</v>
      </c>
      <c r="I125" s="222"/>
      <c r="J125" s="223">
        <f>ROUND(I125*H125,2)</f>
        <v>0</v>
      </c>
      <c r="K125" s="219" t="s">
        <v>172</v>
      </c>
      <c r="L125" s="47"/>
      <c r="M125" s="224" t="s">
        <v>32</v>
      </c>
      <c r="N125" s="225" t="s">
        <v>48</v>
      </c>
      <c r="O125" s="87"/>
      <c r="P125" s="226">
        <f>O125*H125</f>
        <v>0</v>
      </c>
      <c r="Q125" s="226">
        <v>1.0900000000000001</v>
      </c>
      <c r="R125" s="226">
        <f>Q125*H125</f>
        <v>58.573330000000006</v>
      </c>
      <c r="S125" s="226">
        <v>0</v>
      </c>
      <c r="T125" s="22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8" t="s">
        <v>173</v>
      </c>
      <c r="AT125" s="228" t="s">
        <v>168</v>
      </c>
      <c r="AU125" s="228" t="s">
        <v>86</v>
      </c>
      <c r="AY125" s="19" t="s">
        <v>166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9" t="s">
        <v>84</v>
      </c>
      <c r="BK125" s="229">
        <f>ROUND(I125*H125,2)</f>
        <v>0</v>
      </c>
      <c r="BL125" s="19" t="s">
        <v>173</v>
      </c>
      <c r="BM125" s="228" t="s">
        <v>2210</v>
      </c>
    </row>
    <row r="126" s="13" customFormat="1">
      <c r="A126" s="13"/>
      <c r="B126" s="230"/>
      <c r="C126" s="231"/>
      <c r="D126" s="232" t="s">
        <v>175</v>
      </c>
      <c r="E126" s="233" t="s">
        <v>32</v>
      </c>
      <c r="F126" s="234" t="s">
        <v>2211</v>
      </c>
      <c r="G126" s="231"/>
      <c r="H126" s="235">
        <v>53.737000000000002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175</v>
      </c>
      <c r="AU126" s="241" t="s">
        <v>86</v>
      </c>
      <c r="AV126" s="13" t="s">
        <v>86</v>
      </c>
      <c r="AW126" s="13" t="s">
        <v>39</v>
      </c>
      <c r="AX126" s="13" t="s">
        <v>84</v>
      </c>
      <c r="AY126" s="241" t="s">
        <v>166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173</v>
      </c>
      <c r="F127" s="215" t="s">
        <v>288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SUM(P128:P133)</f>
        <v>0</v>
      </c>
      <c r="Q127" s="209"/>
      <c r="R127" s="210">
        <f>SUM(R128:R133)</f>
        <v>42.333680000000001</v>
      </c>
      <c r="S127" s="209"/>
      <c r="T127" s="211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76</v>
      </c>
      <c r="AU127" s="213" t="s">
        <v>84</v>
      </c>
      <c r="AY127" s="212" t="s">
        <v>166</v>
      </c>
      <c r="BK127" s="214">
        <f>SUM(BK128:BK133)</f>
        <v>0</v>
      </c>
    </row>
    <row r="128" s="2" customFormat="1">
      <c r="A128" s="41"/>
      <c r="B128" s="42"/>
      <c r="C128" s="217" t="s">
        <v>226</v>
      </c>
      <c r="D128" s="217" t="s">
        <v>168</v>
      </c>
      <c r="E128" s="218" t="s">
        <v>290</v>
      </c>
      <c r="F128" s="219" t="s">
        <v>291</v>
      </c>
      <c r="G128" s="220" t="s">
        <v>171</v>
      </c>
      <c r="H128" s="221">
        <v>472</v>
      </c>
      <c r="I128" s="222"/>
      <c r="J128" s="223">
        <f>ROUND(I128*H128,2)</f>
        <v>0</v>
      </c>
      <c r="K128" s="219" t="s">
        <v>172</v>
      </c>
      <c r="L128" s="47"/>
      <c r="M128" s="224" t="s">
        <v>32</v>
      </c>
      <c r="N128" s="225" t="s">
        <v>48</v>
      </c>
      <c r="O128" s="87"/>
      <c r="P128" s="226">
        <f>O128*H128</f>
        <v>0</v>
      </c>
      <c r="Q128" s="226">
        <v>0.0011900000000000001</v>
      </c>
      <c r="R128" s="226">
        <f>Q128*H128</f>
        <v>0.56168000000000007</v>
      </c>
      <c r="S128" s="226">
        <v>0</v>
      </c>
      <c r="T128" s="22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8" t="s">
        <v>173</v>
      </c>
      <c r="AT128" s="228" t="s">
        <v>168</v>
      </c>
      <c r="AU128" s="228" t="s">
        <v>86</v>
      </c>
      <c r="AY128" s="19" t="s">
        <v>166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9" t="s">
        <v>84</v>
      </c>
      <c r="BK128" s="229">
        <f>ROUND(I128*H128,2)</f>
        <v>0</v>
      </c>
      <c r="BL128" s="19" t="s">
        <v>173</v>
      </c>
      <c r="BM128" s="228" t="s">
        <v>2212</v>
      </c>
    </row>
    <row r="129" s="15" customFormat="1">
      <c r="A129" s="15"/>
      <c r="B129" s="253"/>
      <c r="C129" s="254"/>
      <c r="D129" s="232" t="s">
        <v>175</v>
      </c>
      <c r="E129" s="255" t="s">
        <v>32</v>
      </c>
      <c r="F129" s="256" t="s">
        <v>293</v>
      </c>
      <c r="G129" s="254"/>
      <c r="H129" s="255" t="s">
        <v>32</v>
      </c>
      <c r="I129" s="257"/>
      <c r="J129" s="254"/>
      <c r="K129" s="254"/>
      <c r="L129" s="258"/>
      <c r="M129" s="259"/>
      <c r="N129" s="260"/>
      <c r="O129" s="260"/>
      <c r="P129" s="260"/>
      <c r="Q129" s="260"/>
      <c r="R129" s="260"/>
      <c r="S129" s="260"/>
      <c r="T129" s="2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2" t="s">
        <v>175</v>
      </c>
      <c r="AU129" s="262" t="s">
        <v>86</v>
      </c>
      <c r="AV129" s="15" t="s">
        <v>84</v>
      </c>
      <c r="AW129" s="15" t="s">
        <v>39</v>
      </c>
      <c r="AX129" s="15" t="s">
        <v>77</v>
      </c>
      <c r="AY129" s="262" t="s">
        <v>166</v>
      </c>
    </row>
    <row r="130" s="13" customFormat="1">
      <c r="A130" s="13"/>
      <c r="B130" s="230"/>
      <c r="C130" s="231"/>
      <c r="D130" s="232" t="s">
        <v>175</v>
      </c>
      <c r="E130" s="233" t="s">
        <v>32</v>
      </c>
      <c r="F130" s="234" t="s">
        <v>2213</v>
      </c>
      <c r="G130" s="231"/>
      <c r="H130" s="235">
        <v>472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175</v>
      </c>
      <c r="AU130" s="241" t="s">
        <v>86</v>
      </c>
      <c r="AV130" s="13" t="s">
        <v>86</v>
      </c>
      <c r="AW130" s="13" t="s">
        <v>39</v>
      </c>
      <c r="AX130" s="13" t="s">
        <v>84</v>
      </c>
      <c r="AY130" s="241" t="s">
        <v>166</v>
      </c>
    </row>
    <row r="131" s="2" customFormat="1">
      <c r="A131" s="41"/>
      <c r="B131" s="42"/>
      <c r="C131" s="217" t="s">
        <v>232</v>
      </c>
      <c r="D131" s="217" t="s">
        <v>168</v>
      </c>
      <c r="E131" s="218" t="s">
        <v>296</v>
      </c>
      <c r="F131" s="219" t="s">
        <v>297</v>
      </c>
      <c r="G131" s="220" t="s">
        <v>171</v>
      </c>
      <c r="H131" s="221">
        <v>72354</v>
      </c>
      <c r="I131" s="222"/>
      <c r="J131" s="223">
        <f>ROUND(I131*H131,2)</f>
        <v>0</v>
      </c>
      <c r="K131" s="219" t="s">
        <v>172</v>
      </c>
      <c r="L131" s="47"/>
      <c r="M131" s="224" t="s">
        <v>32</v>
      </c>
      <c r="N131" s="225" t="s">
        <v>48</v>
      </c>
      <c r="O131" s="8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8" t="s">
        <v>173</v>
      </c>
      <c r="AT131" s="228" t="s">
        <v>168</v>
      </c>
      <c r="AU131" s="228" t="s">
        <v>86</v>
      </c>
      <c r="AY131" s="19" t="s">
        <v>166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9" t="s">
        <v>84</v>
      </c>
      <c r="BK131" s="229">
        <f>ROUND(I131*H131,2)</f>
        <v>0</v>
      </c>
      <c r="BL131" s="19" t="s">
        <v>173</v>
      </c>
      <c r="BM131" s="228" t="s">
        <v>2214</v>
      </c>
    </row>
    <row r="132" s="2" customFormat="1">
      <c r="A132" s="41"/>
      <c r="B132" s="42"/>
      <c r="C132" s="217" t="s">
        <v>237</v>
      </c>
      <c r="D132" s="217" t="s">
        <v>168</v>
      </c>
      <c r="E132" s="218" t="s">
        <v>300</v>
      </c>
      <c r="F132" s="219" t="s">
        <v>301</v>
      </c>
      <c r="G132" s="220" t="s">
        <v>205</v>
      </c>
      <c r="H132" s="221">
        <v>708</v>
      </c>
      <c r="I132" s="222"/>
      <c r="J132" s="223">
        <f>ROUND(I132*H132,2)</f>
        <v>0</v>
      </c>
      <c r="K132" s="219" t="s">
        <v>172</v>
      </c>
      <c r="L132" s="47"/>
      <c r="M132" s="224" t="s">
        <v>32</v>
      </c>
      <c r="N132" s="225" t="s">
        <v>48</v>
      </c>
      <c r="O132" s="87"/>
      <c r="P132" s="226">
        <f>O132*H132</f>
        <v>0</v>
      </c>
      <c r="Q132" s="226">
        <v>0.058999999999999997</v>
      </c>
      <c r="R132" s="226">
        <f>Q132*H132</f>
        <v>41.771999999999998</v>
      </c>
      <c r="S132" s="226">
        <v>0</v>
      </c>
      <c r="T132" s="22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8" t="s">
        <v>173</v>
      </c>
      <c r="AT132" s="228" t="s">
        <v>168</v>
      </c>
      <c r="AU132" s="228" t="s">
        <v>86</v>
      </c>
      <c r="AY132" s="19" t="s">
        <v>166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9" t="s">
        <v>84</v>
      </c>
      <c r="BK132" s="229">
        <f>ROUND(I132*H132,2)</f>
        <v>0</v>
      </c>
      <c r="BL132" s="19" t="s">
        <v>173</v>
      </c>
      <c r="BM132" s="228" t="s">
        <v>2215</v>
      </c>
    </row>
    <row r="133" s="13" customFormat="1">
      <c r="A133" s="13"/>
      <c r="B133" s="230"/>
      <c r="C133" s="231"/>
      <c r="D133" s="232" t="s">
        <v>175</v>
      </c>
      <c r="E133" s="233" t="s">
        <v>32</v>
      </c>
      <c r="F133" s="234" t="s">
        <v>2216</v>
      </c>
      <c r="G133" s="231"/>
      <c r="H133" s="235">
        <v>708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175</v>
      </c>
      <c r="AU133" s="241" t="s">
        <v>86</v>
      </c>
      <c r="AV133" s="13" t="s">
        <v>86</v>
      </c>
      <c r="AW133" s="13" t="s">
        <v>39</v>
      </c>
      <c r="AX133" s="13" t="s">
        <v>84</v>
      </c>
      <c r="AY133" s="241" t="s">
        <v>166</v>
      </c>
    </row>
    <row r="134" s="12" customFormat="1" ht="22.8" customHeight="1">
      <c r="A134" s="12"/>
      <c r="B134" s="201"/>
      <c r="C134" s="202"/>
      <c r="D134" s="203" t="s">
        <v>76</v>
      </c>
      <c r="E134" s="215" t="s">
        <v>188</v>
      </c>
      <c r="F134" s="215" t="s">
        <v>310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SUM(P135:P140)</f>
        <v>0</v>
      </c>
      <c r="Q134" s="209"/>
      <c r="R134" s="210">
        <f>SUM(R135:R140)</f>
        <v>6.1516400000000004</v>
      </c>
      <c r="S134" s="209"/>
      <c r="T134" s="211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84</v>
      </c>
      <c r="AT134" s="213" t="s">
        <v>76</v>
      </c>
      <c r="AU134" s="213" t="s">
        <v>84</v>
      </c>
      <c r="AY134" s="212" t="s">
        <v>166</v>
      </c>
      <c r="BK134" s="214">
        <f>SUM(BK135:BK140)</f>
        <v>0</v>
      </c>
    </row>
    <row r="135" s="2" customFormat="1" ht="21.75" customHeight="1">
      <c r="A135" s="41"/>
      <c r="B135" s="42"/>
      <c r="C135" s="217" t="s">
        <v>8</v>
      </c>
      <c r="D135" s="217" t="s">
        <v>168</v>
      </c>
      <c r="E135" s="218" t="s">
        <v>2217</v>
      </c>
      <c r="F135" s="219" t="s">
        <v>2218</v>
      </c>
      <c r="G135" s="220" t="s">
        <v>171</v>
      </c>
      <c r="H135" s="221">
        <v>27</v>
      </c>
      <c r="I135" s="222"/>
      <c r="J135" s="223">
        <f>ROUND(I135*H135,2)</f>
        <v>0</v>
      </c>
      <c r="K135" s="219" t="s">
        <v>172</v>
      </c>
      <c r="L135" s="47"/>
      <c r="M135" s="224" t="s">
        <v>32</v>
      </c>
      <c r="N135" s="225" t="s">
        <v>48</v>
      </c>
      <c r="O135" s="87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8" t="s">
        <v>173</v>
      </c>
      <c r="AT135" s="228" t="s">
        <v>168</v>
      </c>
      <c r="AU135" s="228" t="s">
        <v>86</v>
      </c>
      <c r="AY135" s="19" t="s">
        <v>166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9" t="s">
        <v>84</v>
      </c>
      <c r="BK135" s="229">
        <f>ROUND(I135*H135,2)</f>
        <v>0</v>
      </c>
      <c r="BL135" s="19" t="s">
        <v>173</v>
      </c>
      <c r="BM135" s="228" t="s">
        <v>2219</v>
      </c>
    </row>
    <row r="136" s="2" customFormat="1" ht="16.5" customHeight="1">
      <c r="A136" s="41"/>
      <c r="B136" s="42"/>
      <c r="C136" s="217" t="s">
        <v>245</v>
      </c>
      <c r="D136" s="217" t="s">
        <v>168</v>
      </c>
      <c r="E136" s="218" t="s">
        <v>2220</v>
      </c>
      <c r="F136" s="219" t="s">
        <v>2221</v>
      </c>
      <c r="G136" s="220" t="s">
        <v>171</v>
      </c>
      <c r="H136" s="221">
        <v>27</v>
      </c>
      <c r="I136" s="222"/>
      <c r="J136" s="223">
        <f>ROUND(I136*H136,2)</f>
        <v>0</v>
      </c>
      <c r="K136" s="219" t="s">
        <v>172</v>
      </c>
      <c r="L136" s="47"/>
      <c r="M136" s="224" t="s">
        <v>32</v>
      </c>
      <c r="N136" s="225" t="s">
        <v>48</v>
      </c>
      <c r="O136" s="87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8" t="s">
        <v>173</v>
      </c>
      <c r="AT136" s="228" t="s">
        <v>168</v>
      </c>
      <c r="AU136" s="228" t="s">
        <v>86</v>
      </c>
      <c r="AY136" s="19" t="s">
        <v>166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9" t="s">
        <v>84</v>
      </c>
      <c r="BK136" s="229">
        <f>ROUND(I136*H136,2)</f>
        <v>0</v>
      </c>
      <c r="BL136" s="19" t="s">
        <v>173</v>
      </c>
      <c r="BM136" s="228" t="s">
        <v>2222</v>
      </c>
    </row>
    <row r="137" s="13" customFormat="1">
      <c r="A137" s="13"/>
      <c r="B137" s="230"/>
      <c r="C137" s="231"/>
      <c r="D137" s="232" t="s">
        <v>175</v>
      </c>
      <c r="E137" s="233" t="s">
        <v>32</v>
      </c>
      <c r="F137" s="234" t="s">
        <v>2223</v>
      </c>
      <c r="G137" s="231"/>
      <c r="H137" s="235">
        <v>27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175</v>
      </c>
      <c r="AU137" s="241" t="s">
        <v>86</v>
      </c>
      <c r="AV137" s="13" t="s">
        <v>86</v>
      </c>
      <c r="AW137" s="13" t="s">
        <v>39</v>
      </c>
      <c r="AX137" s="13" t="s">
        <v>84</v>
      </c>
      <c r="AY137" s="241" t="s">
        <v>166</v>
      </c>
    </row>
    <row r="138" s="2" customFormat="1">
      <c r="A138" s="41"/>
      <c r="B138" s="42"/>
      <c r="C138" s="217" t="s">
        <v>251</v>
      </c>
      <c r="D138" s="217" t="s">
        <v>168</v>
      </c>
      <c r="E138" s="218" t="s">
        <v>2224</v>
      </c>
      <c r="F138" s="219" t="s">
        <v>2225</v>
      </c>
      <c r="G138" s="220" t="s">
        <v>171</v>
      </c>
      <c r="H138" s="221">
        <v>22</v>
      </c>
      <c r="I138" s="222"/>
      <c r="J138" s="223">
        <f>ROUND(I138*H138,2)</f>
        <v>0</v>
      </c>
      <c r="K138" s="219" t="s">
        <v>172</v>
      </c>
      <c r="L138" s="47"/>
      <c r="M138" s="224" t="s">
        <v>32</v>
      </c>
      <c r="N138" s="225" t="s">
        <v>48</v>
      </c>
      <c r="O138" s="87"/>
      <c r="P138" s="226">
        <f>O138*H138</f>
        <v>0</v>
      </c>
      <c r="Q138" s="226">
        <v>0.10362</v>
      </c>
      <c r="R138" s="226">
        <f>Q138*H138</f>
        <v>2.2796400000000001</v>
      </c>
      <c r="S138" s="226">
        <v>0</v>
      </c>
      <c r="T138" s="22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8" t="s">
        <v>173</v>
      </c>
      <c r="AT138" s="228" t="s">
        <v>168</v>
      </c>
      <c r="AU138" s="228" t="s">
        <v>86</v>
      </c>
      <c r="AY138" s="19" t="s">
        <v>166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9" t="s">
        <v>84</v>
      </c>
      <c r="BK138" s="229">
        <f>ROUND(I138*H138,2)</f>
        <v>0</v>
      </c>
      <c r="BL138" s="19" t="s">
        <v>173</v>
      </c>
      <c r="BM138" s="228" t="s">
        <v>2226</v>
      </c>
    </row>
    <row r="139" s="13" customFormat="1">
      <c r="A139" s="13"/>
      <c r="B139" s="230"/>
      <c r="C139" s="231"/>
      <c r="D139" s="232" t="s">
        <v>175</v>
      </c>
      <c r="E139" s="233" t="s">
        <v>32</v>
      </c>
      <c r="F139" s="234" t="s">
        <v>2227</v>
      </c>
      <c r="G139" s="231"/>
      <c r="H139" s="235">
        <v>22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175</v>
      </c>
      <c r="AU139" s="241" t="s">
        <v>86</v>
      </c>
      <c r="AV139" s="13" t="s">
        <v>86</v>
      </c>
      <c r="AW139" s="13" t="s">
        <v>39</v>
      </c>
      <c r="AX139" s="13" t="s">
        <v>84</v>
      </c>
      <c r="AY139" s="241" t="s">
        <v>166</v>
      </c>
    </row>
    <row r="140" s="2" customFormat="1" ht="16.5" customHeight="1">
      <c r="A140" s="41"/>
      <c r="B140" s="42"/>
      <c r="C140" s="263" t="s">
        <v>256</v>
      </c>
      <c r="D140" s="263" t="s">
        <v>267</v>
      </c>
      <c r="E140" s="264" t="s">
        <v>2228</v>
      </c>
      <c r="F140" s="265" t="s">
        <v>2229</v>
      </c>
      <c r="G140" s="266" t="s">
        <v>171</v>
      </c>
      <c r="H140" s="267">
        <v>22</v>
      </c>
      <c r="I140" s="268"/>
      <c r="J140" s="269">
        <f>ROUND(I140*H140,2)</f>
        <v>0</v>
      </c>
      <c r="K140" s="265" t="s">
        <v>172</v>
      </c>
      <c r="L140" s="270"/>
      <c r="M140" s="271" t="s">
        <v>32</v>
      </c>
      <c r="N140" s="272" t="s">
        <v>48</v>
      </c>
      <c r="O140" s="87"/>
      <c r="P140" s="226">
        <f>O140*H140</f>
        <v>0</v>
      </c>
      <c r="Q140" s="226">
        <v>0.17599999999999999</v>
      </c>
      <c r="R140" s="226">
        <f>Q140*H140</f>
        <v>3.8719999999999999</v>
      </c>
      <c r="S140" s="226">
        <v>0</v>
      </c>
      <c r="T140" s="22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8" t="s">
        <v>202</v>
      </c>
      <c r="AT140" s="228" t="s">
        <v>267</v>
      </c>
      <c r="AU140" s="228" t="s">
        <v>86</v>
      </c>
      <c r="AY140" s="19" t="s">
        <v>166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9" t="s">
        <v>84</v>
      </c>
      <c r="BK140" s="229">
        <f>ROUND(I140*H140,2)</f>
        <v>0</v>
      </c>
      <c r="BL140" s="19" t="s">
        <v>173</v>
      </c>
      <c r="BM140" s="228" t="s">
        <v>2230</v>
      </c>
    </row>
    <row r="141" s="12" customFormat="1" ht="22.8" customHeight="1">
      <c r="A141" s="12"/>
      <c r="B141" s="201"/>
      <c r="C141" s="202"/>
      <c r="D141" s="203" t="s">
        <v>76</v>
      </c>
      <c r="E141" s="215" t="s">
        <v>193</v>
      </c>
      <c r="F141" s="215" t="s">
        <v>325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SUM(P142:P155)</f>
        <v>0</v>
      </c>
      <c r="Q141" s="209"/>
      <c r="R141" s="210">
        <f>SUM(R142:R155)</f>
        <v>40.409550000000003</v>
      </c>
      <c r="S141" s="209"/>
      <c r="T141" s="211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84</v>
      </c>
      <c r="AT141" s="213" t="s">
        <v>76</v>
      </c>
      <c r="AU141" s="213" t="s">
        <v>84</v>
      </c>
      <c r="AY141" s="212" t="s">
        <v>166</v>
      </c>
      <c r="BK141" s="214">
        <f>SUM(BK142:BK155)</f>
        <v>0</v>
      </c>
    </row>
    <row r="142" s="2" customFormat="1" ht="16.5" customHeight="1">
      <c r="A142" s="41"/>
      <c r="B142" s="42"/>
      <c r="C142" s="217" t="s">
        <v>261</v>
      </c>
      <c r="D142" s="217" t="s">
        <v>168</v>
      </c>
      <c r="E142" s="218" t="s">
        <v>1704</v>
      </c>
      <c r="F142" s="219" t="s">
        <v>1705</v>
      </c>
      <c r="G142" s="220" t="s">
        <v>182</v>
      </c>
      <c r="H142" s="221">
        <v>3.6000000000000001</v>
      </c>
      <c r="I142" s="222"/>
      <c r="J142" s="223">
        <f>ROUND(I142*H142,2)</f>
        <v>0</v>
      </c>
      <c r="K142" s="219" t="s">
        <v>172</v>
      </c>
      <c r="L142" s="47"/>
      <c r="M142" s="224" t="s">
        <v>32</v>
      </c>
      <c r="N142" s="225" t="s">
        <v>48</v>
      </c>
      <c r="O142" s="87"/>
      <c r="P142" s="226">
        <f>O142*H142</f>
        <v>0</v>
      </c>
      <c r="Q142" s="226">
        <v>0.0015</v>
      </c>
      <c r="R142" s="226">
        <f>Q142*H142</f>
        <v>0.0054000000000000003</v>
      </c>
      <c r="S142" s="226">
        <v>0</v>
      </c>
      <c r="T142" s="22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8" t="s">
        <v>173</v>
      </c>
      <c r="AT142" s="228" t="s">
        <v>168</v>
      </c>
      <c r="AU142" s="228" t="s">
        <v>86</v>
      </c>
      <c r="AY142" s="19" t="s">
        <v>166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9" t="s">
        <v>84</v>
      </c>
      <c r="BK142" s="229">
        <f>ROUND(I142*H142,2)</f>
        <v>0</v>
      </c>
      <c r="BL142" s="19" t="s">
        <v>173</v>
      </c>
      <c r="BM142" s="228" t="s">
        <v>2231</v>
      </c>
    </row>
    <row r="143" s="15" customFormat="1">
      <c r="A143" s="15"/>
      <c r="B143" s="253"/>
      <c r="C143" s="254"/>
      <c r="D143" s="232" t="s">
        <v>175</v>
      </c>
      <c r="E143" s="255" t="s">
        <v>32</v>
      </c>
      <c r="F143" s="256" t="s">
        <v>2232</v>
      </c>
      <c r="G143" s="254"/>
      <c r="H143" s="255" t="s">
        <v>32</v>
      </c>
      <c r="I143" s="257"/>
      <c r="J143" s="254"/>
      <c r="K143" s="254"/>
      <c r="L143" s="258"/>
      <c r="M143" s="259"/>
      <c r="N143" s="260"/>
      <c r="O143" s="260"/>
      <c r="P143" s="260"/>
      <c r="Q143" s="260"/>
      <c r="R143" s="260"/>
      <c r="S143" s="260"/>
      <c r="T143" s="26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2" t="s">
        <v>175</v>
      </c>
      <c r="AU143" s="262" t="s">
        <v>86</v>
      </c>
      <c r="AV143" s="15" t="s">
        <v>84</v>
      </c>
      <c r="AW143" s="15" t="s">
        <v>39</v>
      </c>
      <c r="AX143" s="15" t="s">
        <v>77</v>
      </c>
      <c r="AY143" s="262" t="s">
        <v>166</v>
      </c>
    </row>
    <row r="144" s="13" customFormat="1">
      <c r="A144" s="13"/>
      <c r="B144" s="230"/>
      <c r="C144" s="231"/>
      <c r="D144" s="232" t="s">
        <v>175</v>
      </c>
      <c r="E144" s="233" t="s">
        <v>32</v>
      </c>
      <c r="F144" s="234" t="s">
        <v>2233</v>
      </c>
      <c r="G144" s="231"/>
      <c r="H144" s="235">
        <v>0.40000000000000002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175</v>
      </c>
      <c r="AU144" s="241" t="s">
        <v>86</v>
      </c>
      <c r="AV144" s="13" t="s">
        <v>86</v>
      </c>
      <c r="AW144" s="13" t="s">
        <v>39</v>
      </c>
      <c r="AX144" s="13" t="s">
        <v>77</v>
      </c>
      <c r="AY144" s="241" t="s">
        <v>166</v>
      </c>
    </row>
    <row r="145" s="13" customFormat="1">
      <c r="A145" s="13"/>
      <c r="B145" s="230"/>
      <c r="C145" s="231"/>
      <c r="D145" s="232" t="s">
        <v>175</v>
      </c>
      <c r="E145" s="233" t="s">
        <v>32</v>
      </c>
      <c r="F145" s="234" t="s">
        <v>2234</v>
      </c>
      <c r="G145" s="231"/>
      <c r="H145" s="235">
        <v>0.80000000000000004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175</v>
      </c>
      <c r="AU145" s="241" t="s">
        <v>86</v>
      </c>
      <c r="AV145" s="13" t="s">
        <v>86</v>
      </c>
      <c r="AW145" s="13" t="s">
        <v>39</v>
      </c>
      <c r="AX145" s="13" t="s">
        <v>77</v>
      </c>
      <c r="AY145" s="241" t="s">
        <v>166</v>
      </c>
    </row>
    <row r="146" s="13" customFormat="1">
      <c r="A146" s="13"/>
      <c r="B146" s="230"/>
      <c r="C146" s="231"/>
      <c r="D146" s="232" t="s">
        <v>175</v>
      </c>
      <c r="E146" s="233" t="s">
        <v>32</v>
      </c>
      <c r="F146" s="234" t="s">
        <v>2235</v>
      </c>
      <c r="G146" s="231"/>
      <c r="H146" s="235">
        <v>0.40000000000000002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175</v>
      </c>
      <c r="AU146" s="241" t="s">
        <v>86</v>
      </c>
      <c r="AV146" s="13" t="s">
        <v>86</v>
      </c>
      <c r="AW146" s="13" t="s">
        <v>39</v>
      </c>
      <c r="AX146" s="13" t="s">
        <v>77</v>
      </c>
      <c r="AY146" s="241" t="s">
        <v>166</v>
      </c>
    </row>
    <row r="147" s="13" customFormat="1">
      <c r="A147" s="13"/>
      <c r="B147" s="230"/>
      <c r="C147" s="231"/>
      <c r="D147" s="232" t="s">
        <v>175</v>
      </c>
      <c r="E147" s="233" t="s">
        <v>32</v>
      </c>
      <c r="F147" s="234" t="s">
        <v>2236</v>
      </c>
      <c r="G147" s="231"/>
      <c r="H147" s="235">
        <v>1.6000000000000001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175</v>
      </c>
      <c r="AU147" s="241" t="s">
        <v>86</v>
      </c>
      <c r="AV147" s="13" t="s">
        <v>86</v>
      </c>
      <c r="AW147" s="13" t="s">
        <v>39</v>
      </c>
      <c r="AX147" s="13" t="s">
        <v>77</v>
      </c>
      <c r="AY147" s="241" t="s">
        <v>166</v>
      </c>
    </row>
    <row r="148" s="13" customFormat="1">
      <c r="A148" s="13"/>
      <c r="B148" s="230"/>
      <c r="C148" s="231"/>
      <c r="D148" s="232" t="s">
        <v>175</v>
      </c>
      <c r="E148" s="233" t="s">
        <v>32</v>
      </c>
      <c r="F148" s="234" t="s">
        <v>2237</v>
      </c>
      <c r="G148" s="231"/>
      <c r="H148" s="235">
        <v>0.40000000000000002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175</v>
      </c>
      <c r="AU148" s="241" t="s">
        <v>86</v>
      </c>
      <c r="AV148" s="13" t="s">
        <v>86</v>
      </c>
      <c r="AW148" s="13" t="s">
        <v>39</v>
      </c>
      <c r="AX148" s="13" t="s">
        <v>77</v>
      </c>
      <c r="AY148" s="241" t="s">
        <v>166</v>
      </c>
    </row>
    <row r="149" s="14" customFormat="1">
      <c r="A149" s="14"/>
      <c r="B149" s="242"/>
      <c r="C149" s="243"/>
      <c r="D149" s="232" t="s">
        <v>175</v>
      </c>
      <c r="E149" s="244" t="s">
        <v>32</v>
      </c>
      <c r="F149" s="245" t="s">
        <v>219</v>
      </c>
      <c r="G149" s="243"/>
      <c r="H149" s="246">
        <v>3.6000000000000001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175</v>
      </c>
      <c r="AU149" s="252" t="s">
        <v>86</v>
      </c>
      <c r="AV149" s="14" t="s">
        <v>173</v>
      </c>
      <c r="AW149" s="14" t="s">
        <v>39</v>
      </c>
      <c r="AX149" s="14" t="s">
        <v>84</v>
      </c>
      <c r="AY149" s="252" t="s">
        <v>166</v>
      </c>
    </row>
    <row r="150" s="2" customFormat="1" ht="16.5" customHeight="1">
      <c r="A150" s="41"/>
      <c r="B150" s="42"/>
      <c r="C150" s="217" t="s">
        <v>266</v>
      </c>
      <c r="D150" s="217" t="s">
        <v>168</v>
      </c>
      <c r="E150" s="218" t="s">
        <v>2238</v>
      </c>
      <c r="F150" s="219" t="s">
        <v>2239</v>
      </c>
      <c r="G150" s="220" t="s">
        <v>215</v>
      </c>
      <c r="H150" s="221">
        <v>124.56</v>
      </c>
      <c r="I150" s="222"/>
      <c r="J150" s="223">
        <f>ROUND(I150*H150,2)</f>
        <v>0</v>
      </c>
      <c r="K150" s="219" t="s">
        <v>172</v>
      </c>
      <c r="L150" s="47"/>
      <c r="M150" s="224" t="s">
        <v>32</v>
      </c>
      <c r="N150" s="225" t="s">
        <v>48</v>
      </c>
      <c r="O150" s="87"/>
      <c r="P150" s="226">
        <f>O150*H150</f>
        <v>0</v>
      </c>
      <c r="Q150" s="226">
        <v>0.20250000000000001</v>
      </c>
      <c r="R150" s="226">
        <f>Q150*H150</f>
        <v>25.223400000000002</v>
      </c>
      <c r="S150" s="226">
        <v>0</v>
      </c>
      <c r="T150" s="22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8" t="s">
        <v>173</v>
      </c>
      <c r="AT150" s="228" t="s">
        <v>168</v>
      </c>
      <c r="AU150" s="228" t="s">
        <v>86</v>
      </c>
      <c r="AY150" s="19" t="s">
        <v>166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9" t="s">
        <v>84</v>
      </c>
      <c r="BK150" s="229">
        <f>ROUND(I150*H150,2)</f>
        <v>0</v>
      </c>
      <c r="BL150" s="19" t="s">
        <v>173</v>
      </c>
      <c r="BM150" s="228" t="s">
        <v>2240</v>
      </c>
    </row>
    <row r="151" s="15" customFormat="1">
      <c r="A151" s="15"/>
      <c r="B151" s="253"/>
      <c r="C151" s="254"/>
      <c r="D151" s="232" t="s">
        <v>175</v>
      </c>
      <c r="E151" s="255" t="s">
        <v>32</v>
      </c>
      <c r="F151" s="256" t="s">
        <v>2241</v>
      </c>
      <c r="G151" s="254"/>
      <c r="H151" s="255" t="s">
        <v>32</v>
      </c>
      <c r="I151" s="257"/>
      <c r="J151" s="254"/>
      <c r="K151" s="254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175</v>
      </c>
      <c r="AU151" s="262" t="s">
        <v>86</v>
      </c>
      <c r="AV151" s="15" t="s">
        <v>84</v>
      </c>
      <c r="AW151" s="15" t="s">
        <v>39</v>
      </c>
      <c r="AX151" s="15" t="s">
        <v>77</v>
      </c>
      <c r="AY151" s="262" t="s">
        <v>166</v>
      </c>
    </row>
    <row r="152" s="13" customFormat="1">
      <c r="A152" s="13"/>
      <c r="B152" s="230"/>
      <c r="C152" s="231"/>
      <c r="D152" s="232" t="s">
        <v>175</v>
      </c>
      <c r="E152" s="233" t="s">
        <v>32</v>
      </c>
      <c r="F152" s="234" t="s">
        <v>2242</v>
      </c>
      <c r="G152" s="231"/>
      <c r="H152" s="235">
        <v>124.56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175</v>
      </c>
      <c r="AU152" s="241" t="s">
        <v>86</v>
      </c>
      <c r="AV152" s="13" t="s">
        <v>86</v>
      </c>
      <c r="AW152" s="13" t="s">
        <v>39</v>
      </c>
      <c r="AX152" s="13" t="s">
        <v>84</v>
      </c>
      <c r="AY152" s="241" t="s">
        <v>166</v>
      </c>
    </row>
    <row r="153" s="2" customFormat="1">
      <c r="A153" s="41"/>
      <c r="B153" s="42"/>
      <c r="C153" s="217" t="s">
        <v>7</v>
      </c>
      <c r="D153" s="217" t="s">
        <v>168</v>
      </c>
      <c r="E153" s="218" t="s">
        <v>2243</v>
      </c>
      <c r="F153" s="219" t="s">
        <v>2244</v>
      </c>
      <c r="G153" s="220" t="s">
        <v>215</v>
      </c>
      <c r="H153" s="221">
        <v>77.849999999999994</v>
      </c>
      <c r="I153" s="222"/>
      <c r="J153" s="223">
        <f>ROUND(I153*H153,2)</f>
        <v>0</v>
      </c>
      <c r="K153" s="219" t="s">
        <v>172</v>
      </c>
      <c r="L153" s="47"/>
      <c r="M153" s="224" t="s">
        <v>32</v>
      </c>
      <c r="N153" s="225" t="s">
        <v>48</v>
      </c>
      <c r="O153" s="87"/>
      <c r="P153" s="226">
        <f>O153*H153</f>
        <v>0</v>
      </c>
      <c r="Q153" s="226">
        <v>0.19500000000000001</v>
      </c>
      <c r="R153" s="226">
        <f>Q153*H153</f>
        <v>15.18075</v>
      </c>
      <c r="S153" s="226">
        <v>0</v>
      </c>
      <c r="T153" s="22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8" t="s">
        <v>173</v>
      </c>
      <c r="AT153" s="228" t="s">
        <v>168</v>
      </c>
      <c r="AU153" s="228" t="s">
        <v>86</v>
      </c>
      <c r="AY153" s="19" t="s">
        <v>166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9" t="s">
        <v>84</v>
      </c>
      <c r="BK153" s="229">
        <f>ROUND(I153*H153,2)</f>
        <v>0</v>
      </c>
      <c r="BL153" s="19" t="s">
        <v>173</v>
      </c>
      <c r="BM153" s="228" t="s">
        <v>2245</v>
      </c>
    </row>
    <row r="154" s="15" customFormat="1">
      <c r="A154" s="15"/>
      <c r="B154" s="253"/>
      <c r="C154" s="254"/>
      <c r="D154" s="232" t="s">
        <v>175</v>
      </c>
      <c r="E154" s="255" t="s">
        <v>32</v>
      </c>
      <c r="F154" s="256" t="s">
        <v>2246</v>
      </c>
      <c r="G154" s="254"/>
      <c r="H154" s="255" t="s">
        <v>32</v>
      </c>
      <c r="I154" s="257"/>
      <c r="J154" s="254"/>
      <c r="K154" s="254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175</v>
      </c>
      <c r="AU154" s="262" t="s">
        <v>86</v>
      </c>
      <c r="AV154" s="15" t="s">
        <v>84</v>
      </c>
      <c r="AW154" s="15" t="s">
        <v>39</v>
      </c>
      <c r="AX154" s="15" t="s">
        <v>77</v>
      </c>
      <c r="AY154" s="262" t="s">
        <v>166</v>
      </c>
    </row>
    <row r="155" s="13" customFormat="1">
      <c r="A155" s="13"/>
      <c r="B155" s="230"/>
      <c r="C155" s="231"/>
      <c r="D155" s="232" t="s">
        <v>175</v>
      </c>
      <c r="E155" s="233" t="s">
        <v>32</v>
      </c>
      <c r="F155" s="234" t="s">
        <v>2247</v>
      </c>
      <c r="G155" s="231"/>
      <c r="H155" s="235">
        <v>77.849999999999994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175</v>
      </c>
      <c r="AU155" s="241" t="s">
        <v>86</v>
      </c>
      <c r="AV155" s="13" t="s">
        <v>86</v>
      </c>
      <c r="AW155" s="13" t="s">
        <v>39</v>
      </c>
      <c r="AX155" s="13" t="s">
        <v>84</v>
      </c>
      <c r="AY155" s="241" t="s">
        <v>166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208</v>
      </c>
      <c r="F156" s="215" t="s">
        <v>688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SUM(P157:P207)</f>
        <v>0</v>
      </c>
      <c r="Q156" s="209"/>
      <c r="R156" s="210">
        <f>SUM(R157:R207)</f>
        <v>11.782116150000002</v>
      </c>
      <c r="S156" s="209"/>
      <c r="T156" s="211">
        <f>SUM(T157:T207)</f>
        <v>102.28399999999999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84</v>
      </c>
      <c r="AT156" s="213" t="s">
        <v>76</v>
      </c>
      <c r="AU156" s="213" t="s">
        <v>84</v>
      </c>
      <c r="AY156" s="212" t="s">
        <v>166</v>
      </c>
      <c r="BK156" s="214">
        <f>SUM(BK157:BK207)</f>
        <v>0</v>
      </c>
    </row>
    <row r="157" s="2" customFormat="1" ht="16.5" customHeight="1">
      <c r="A157" s="41"/>
      <c r="B157" s="42"/>
      <c r="C157" s="217" t="s">
        <v>277</v>
      </c>
      <c r="D157" s="217" t="s">
        <v>168</v>
      </c>
      <c r="E157" s="218" t="s">
        <v>2248</v>
      </c>
      <c r="F157" s="219" t="s">
        <v>2249</v>
      </c>
      <c r="G157" s="220" t="s">
        <v>205</v>
      </c>
      <c r="H157" s="221">
        <v>1</v>
      </c>
      <c r="I157" s="222"/>
      <c r="J157" s="223">
        <f>ROUND(I157*H157,2)</f>
        <v>0</v>
      </c>
      <c r="K157" s="219" t="s">
        <v>172</v>
      </c>
      <c r="L157" s="47"/>
      <c r="M157" s="224" t="s">
        <v>32</v>
      </c>
      <c r="N157" s="225" t="s">
        <v>48</v>
      </c>
      <c r="O157" s="87"/>
      <c r="P157" s="226">
        <f>O157*H157</f>
        <v>0</v>
      </c>
      <c r="Q157" s="226">
        <v>0.00069999999999999999</v>
      </c>
      <c r="R157" s="226">
        <f>Q157*H157</f>
        <v>0.00069999999999999999</v>
      </c>
      <c r="S157" s="226">
        <v>0</v>
      </c>
      <c r="T157" s="22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8" t="s">
        <v>173</v>
      </c>
      <c r="AT157" s="228" t="s">
        <v>168</v>
      </c>
      <c r="AU157" s="228" t="s">
        <v>86</v>
      </c>
      <c r="AY157" s="19" t="s">
        <v>166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9" t="s">
        <v>84</v>
      </c>
      <c r="BK157" s="229">
        <f>ROUND(I157*H157,2)</f>
        <v>0</v>
      </c>
      <c r="BL157" s="19" t="s">
        <v>173</v>
      </c>
      <c r="BM157" s="228" t="s">
        <v>2250</v>
      </c>
    </row>
    <row r="158" s="2" customFormat="1" ht="16.5" customHeight="1">
      <c r="A158" s="41"/>
      <c r="B158" s="42"/>
      <c r="C158" s="263" t="s">
        <v>283</v>
      </c>
      <c r="D158" s="263" t="s">
        <v>267</v>
      </c>
      <c r="E158" s="264" t="s">
        <v>2251</v>
      </c>
      <c r="F158" s="265" t="s">
        <v>2252</v>
      </c>
      <c r="G158" s="266" t="s">
        <v>205</v>
      </c>
      <c r="H158" s="267">
        <v>1</v>
      </c>
      <c r="I158" s="268"/>
      <c r="J158" s="269">
        <f>ROUND(I158*H158,2)</f>
        <v>0</v>
      </c>
      <c r="K158" s="265" t="s">
        <v>172</v>
      </c>
      <c r="L158" s="270"/>
      <c r="M158" s="271" t="s">
        <v>32</v>
      </c>
      <c r="N158" s="272" t="s">
        <v>48</v>
      </c>
      <c r="O158" s="87"/>
      <c r="P158" s="226">
        <f>O158*H158</f>
        <v>0</v>
      </c>
      <c r="Q158" s="226">
        <v>0.0035000000000000001</v>
      </c>
      <c r="R158" s="226">
        <f>Q158*H158</f>
        <v>0.0035000000000000001</v>
      </c>
      <c r="S158" s="226">
        <v>0</v>
      </c>
      <c r="T158" s="22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8" t="s">
        <v>202</v>
      </c>
      <c r="AT158" s="228" t="s">
        <v>267</v>
      </c>
      <c r="AU158" s="228" t="s">
        <v>86</v>
      </c>
      <c r="AY158" s="19" t="s">
        <v>166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9" t="s">
        <v>84</v>
      </c>
      <c r="BK158" s="229">
        <f>ROUND(I158*H158,2)</f>
        <v>0</v>
      </c>
      <c r="BL158" s="19" t="s">
        <v>173</v>
      </c>
      <c r="BM158" s="228" t="s">
        <v>2253</v>
      </c>
    </row>
    <row r="159" s="2" customFormat="1" ht="16.5" customHeight="1">
      <c r="A159" s="41"/>
      <c r="B159" s="42"/>
      <c r="C159" s="217" t="s">
        <v>289</v>
      </c>
      <c r="D159" s="217" t="s">
        <v>168</v>
      </c>
      <c r="E159" s="218" t="s">
        <v>2254</v>
      </c>
      <c r="F159" s="219" t="s">
        <v>2255</v>
      </c>
      <c r="G159" s="220" t="s">
        <v>205</v>
      </c>
      <c r="H159" s="221">
        <v>1</v>
      </c>
      <c r="I159" s="222"/>
      <c r="J159" s="223">
        <f>ROUND(I159*H159,2)</f>
        <v>0</v>
      </c>
      <c r="K159" s="219" t="s">
        <v>172</v>
      </c>
      <c r="L159" s="47"/>
      <c r="M159" s="224" t="s">
        <v>32</v>
      </c>
      <c r="N159" s="225" t="s">
        <v>48</v>
      </c>
      <c r="O159" s="87"/>
      <c r="P159" s="226">
        <f>O159*H159</f>
        <v>0</v>
      </c>
      <c r="Q159" s="226">
        <v>0.11241</v>
      </c>
      <c r="R159" s="226">
        <f>Q159*H159</f>
        <v>0.11241</v>
      </c>
      <c r="S159" s="226">
        <v>0</v>
      </c>
      <c r="T159" s="22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8" t="s">
        <v>173</v>
      </c>
      <c r="AT159" s="228" t="s">
        <v>168</v>
      </c>
      <c r="AU159" s="228" t="s">
        <v>86</v>
      </c>
      <c r="AY159" s="19" t="s">
        <v>166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9" t="s">
        <v>84</v>
      </c>
      <c r="BK159" s="229">
        <f>ROUND(I159*H159,2)</f>
        <v>0</v>
      </c>
      <c r="BL159" s="19" t="s">
        <v>173</v>
      </c>
      <c r="BM159" s="228" t="s">
        <v>2256</v>
      </c>
    </row>
    <row r="160" s="2" customFormat="1" ht="16.5" customHeight="1">
      <c r="A160" s="41"/>
      <c r="B160" s="42"/>
      <c r="C160" s="263" t="s">
        <v>295</v>
      </c>
      <c r="D160" s="263" t="s">
        <v>267</v>
      </c>
      <c r="E160" s="264" t="s">
        <v>2257</v>
      </c>
      <c r="F160" s="265" t="s">
        <v>2258</v>
      </c>
      <c r="G160" s="266" t="s">
        <v>205</v>
      </c>
      <c r="H160" s="267">
        <v>1</v>
      </c>
      <c r="I160" s="268"/>
      <c r="J160" s="269">
        <f>ROUND(I160*H160,2)</f>
        <v>0</v>
      </c>
      <c r="K160" s="265" t="s">
        <v>172</v>
      </c>
      <c r="L160" s="270"/>
      <c r="M160" s="271" t="s">
        <v>32</v>
      </c>
      <c r="N160" s="272" t="s">
        <v>48</v>
      </c>
      <c r="O160" s="87"/>
      <c r="P160" s="226">
        <f>O160*H160</f>
        <v>0</v>
      </c>
      <c r="Q160" s="226">
        <v>0.0061000000000000004</v>
      </c>
      <c r="R160" s="226">
        <f>Q160*H160</f>
        <v>0.0061000000000000004</v>
      </c>
      <c r="S160" s="226">
        <v>0</v>
      </c>
      <c r="T160" s="22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8" t="s">
        <v>202</v>
      </c>
      <c r="AT160" s="228" t="s">
        <v>267</v>
      </c>
      <c r="AU160" s="228" t="s">
        <v>86</v>
      </c>
      <c r="AY160" s="19" t="s">
        <v>166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9" t="s">
        <v>84</v>
      </c>
      <c r="BK160" s="229">
        <f>ROUND(I160*H160,2)</f>
        <v>0</v>
      </c>
      <c r="BL160" s="19" t="s">
        <v>173</v>
      </c>
      <c r="BM160" s="228" t="s">
        <v>2259</v>
      </c>
    </row>
    <row r="161" s="2" customFormat="1" ht="16.5" customHeight="1">
      <c r="A161" s="41"/>
      <c r="B161" s="42"/>
      <c r="C161" s="217" t="s">
        <v>299</v>
      </c>
      <c r="D161" s="217" t="s">
        <v>168</v>
      </c>
      <c r="E161" s="218" t="s">
        <v>2260</v>
      </c>
      <c r="F161" s="219" t="s">
        <v>2261</v>
      </c>
      <c r="G161" s="220" t="s">
        <v>205</v>
      </c>
      <c r="H161" s="221">
        <v>1</v>
      </c>
      <c r="I161" s="222"/>
      <c r="J161" s="223">
        <f>ROUND(I161*H161,2)</f>
        <v>0</v>
      </c>
      <c r="K161" s="219" t="s">
        <v>172</v>
      </c>
      <c r="L161" s="47"/>
      <c r="M161" s="224" t="s">
        <v>32</v>
      </c>
      <c r="N161" s="225" t="s">
        <v>48</v>
      </c>
      <c r="O161" s="87"/>
      <c r="P161" s="226">
        <f>O161*H161</f>
        <v>0</v>
      </c>
      <c r="Q161" s="226">
        <v>0.00054000000000000001</v>
      </c>
      <c r="R161" s="226">
        <f>Q161*H161</f>
        <v>0.00054000000000000001</v>
      </c>
      <c r="S161" s="226">
        <v>0</v>
      </c>
      <c r="T161" s="22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8" t="s">
        <v>173</v>
      </c>
      <c r="AT161" s="228" t="s">
        <v>168</v>
      </c>
      <c r="AU161" s="228" t="s">
        <v>86</v>
      </c>
      <c r="AY161" s="19" t="s">
        <v>166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9" t="s">
        <v>84</v>
      </c>
      <c r="BK161" s="229">
        <f>ROUND(I161*H161,2)</f>
        <v>0</v>
      </c>
      <c r="BL161" s="19" t="s">
        <v>173</v>
      </c>
      <c r="BM161" s="228" t="s">
        <v>2262</v>
      </c>
    </row>
    <row r="162" s="13" customFormat="1">
      <c r="A162" s="13"/>
      <c r="B162" s="230"/>
      <c r="C162" s="231"/>
      <c r="D162" s="232" t="s">
        <v>175</v>
      </c>
      <c r="E162" s="233" t="s">
        <v>32</v>
      </c>
      <c r="F162" s="234" t="s">
        <v>2263</v>
      </c>
      <c r="G162" s="231"/>
      <c r="H162" s="235">
        <v>1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175</v>
      </c>
      <c r="AU162" s="241" t="s">
        <v>86</v>
      </c>
      <c r="AV162" s="13" t="s">
        <v>86</v>
      </c>
      <c r="AW162" s="13" t="s">
        <v>39</v>
      </c>
      <c r="AX162" s="13" t="s">
        <v>84</v>
      </c>
      <c r="AY162" s="241" t="s">
        <v>166</v>
      </c>
    </row>
    <row r="163" s="2" customFormat="1">
      <c r="A163" s="41"/>
      <c r="B163" s="42"/>
      <c r="C163" s="217" t="s">
        <v>303</v>
      </c>
      <c r="D163" s="217" t="s">
        <v>168</v>
      </c>
      <c r="E163" s="218" t="s">
        <v>2264</v>
      </c>
      <c r="F163" s="219" t="s">
        <v>2265</v>
      </c>
      <c r="G163" s="220" t="s">
        <v>182</v>
      </c>
      <c r="H163" s="221">
        <v>19</v>
      </c>
      <c r="I163" s="222"/>
      <c r="J163" s="223">
        <f>ROUND(I163*H163,2)</f>
        <v>0</v>
      </c>
      <c r="K163" s="219" t="s">
        <v>172</v>
      </c>
      <c r="L163" s="47"/>
      <c r="M163" s="224" t="s">
        <v>32</v>
      </c>
      <c r="N163" s="225" t="s">
        <v>48</v>
      </c>
      <c r="O163" s="87"/>
      <c r="P163" s="226">
        <f>O163*H163</f>
        <v>0</v>
      </c>
      <c r="Q163" s="226">
        <v>0.15540000000000001</v>
      </c>
      <c r="R163" s="226">
        <f>Q163*H163</f>
        <v>2.9526000000000003</v>
      </c>
      <c r="S163" s="226">
        <v>0</v>
      </c>
      <c r="T163" s="22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8" t="s">
        <v>173</v>
      </c>
      <c r="AT163" s="228" t="s">
        <v>168</v>
      </c>
      <c r="AU163" s="228" t="s">
        <v>86</v>
      </c>
      <c r="AY163" s="19" t="s">
        <v>166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9" t="s">
        <v>84</v>
      </c>
      <c r="BK163" s="229">
        <f>ROUND(I163*H163,2)</f>
        <v>0</v>
      </c>
      <c r="BL163" s="19" t="s">
        <v>173</v>
      </c>
      <c r="BM163" s="228" t="s">
        <v>2266</v>
      </c>
    </row>
    <row r="164" s="13" customFormat="1">
      <c r="A164" s="13"/>
      <c r="B164" s="230"/>
      <c r="C164" s="231"/>
      <c r="D164" s="232" t="s">
        <v>175</v>
      </c>
      <c r="E164" s="233" t="s">
        <v>32</v>
      </c>
      <c r="F164" s="234" t="s">
        <v>2267</v>
      </c>
      <c r="G164" s="231"/>
      <c r="H164" s="235">
        <v>19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175</v>
      </c>
      <c r="AU164" s="241" t="s">
        <v>86</v>
      </c>
      <c r="AV164" s="13" t="s">
        <v>86</v>
      </c>
      <c r="AW164" s="13" t="s">
        <v>39</v>
      </c>
      <c r="AX164" s="13" t="s">
        <v>84</v>
      </c>
      <c r="AY164" s="241" t="s">
        <v>166</v>
      </c>
    </row>
    <row r="165" s="2" customFormat="1" ht="16.5" customHeight="1">
      <c r="A165" s="41"/>
      <c r="B165" s="42"/>
      <c r="C165" s="263" t="s">
        <v>311</v>
      </c>
      <c r="D165" s="263" t="s">
        <v>267</v>
      </c>
      <c r="E165" s="264" t="s">
        <v>2268</v>
      </c>
      <c r="F165" s="265" t="s">
        <v>2269</v>
      </c>
      <c r="G165" s="266" t="s">
        <v>182</v>
      </c>
      <c r="H165" s="267">
        <v>19</v>
      </c>
      <c r="I165" s="268"/>
      <c r="J165" s="269">
        <f>ROUND(I165*H165,2)</f>
        <v>0</v>
      </c>
      <c r="K165" s="265" t="s">
        <v>172</v>
      </c>
      <c r="L165" s="270"/>
      <c r="M165" s="271" t="s">
        <v>32</v>
      </c>
      <c r="N165" s="272" t="s">
        <v>48</v>
      </c>
      <c r="O165" s="87"/>
      <c r="P165" s="226">
        <f>O165*H165</f>
        <v>0</v>
      </c>
      <c r="Q165" s="226">
        <v>0.080000000000000002</v>
      </c>
      <c r="R165" s="226">
        <f>Q165*H165</f>
        <v>1.52</v>
      </c>
      <c r="S165" s="226">
        <v>0</v>
      </c>
      <c r="T165" s="22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8" t="s">
        <v>202</v>
      </c>
      <c r="AT165" s="228" t="s">
        <v>267</v>
      </c>
      <c r="AU165" s="228" t="s">
        <v>86</v>
      </c>
      <c r="AY165" s="19" t="s">
        <v>166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9" t="s">
        <v>84</v>
      </c>
      <c r="BK165" s="229">
        <f>ROUND(I165*H165,2)</f>
        <v>0</v>
      </c>
      <c r="BL165" s="19" t="s">
        <v>173</v>
      </c>
      <c r="BM165" s="228" t="s">
        <v>2270</v>
      </c>
    </row>
    <row r="166" s="2" customFormat="1">
      <c r="A166" s="41"/>
      <c r="B166" s="42"/>
      <c r="C166" s="217" t="s">
        <v>316</v>
      </c>
      <c r="D166" s="217" t="s">
        <v>168</v>
      </c>
      <c r="E166" s="218" t="s">
        <v>766</v>
      </c>
      <c r="F166" s="219" t="s">
        <v>767</v>
      </c>
      <c r="G166" s="220" t="s">
        <v>171</v>
      </c>
      <c r="H166" s="221">
        <v>1652.5</v>
      </c>
      <c r="I166" s="222"/>
      <c r="J166" s="223">
        <f>ROUND(I166*H166,2)</f>
        <v>0</v>
      </c>
      <c r="K166" s="219" t="s">
        <v>172</v>
      </c>
      <c r="L166" s="47"/>
      <c r="M166" s="224" t="s">
        <v>32</v>
      </c>
      <c r="N166" s="225" t="s">
        <v>48</v>
      </c>
      <c r="O166" s="87"/>
      <c r="P166" s="226">
        <f>O166*H166</f>
        <v>0</v>
      </c>
      <c r="Q166" s="226">
        <v>0.00012999999999999999</v>
      </c>
      <c r="R166" s="226">
        <f>Q166*H166</f>
        <v>0.21482499999999999</v>
      </c>
      <c r="S166" s="226">
        <v>0</v>
      </c>
      <c r="T166" s="22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8" t="s">
        <v>173</v>
      </c>
      <c r="AT166" s="228" t="s">
        <v>168</v>
      </c>
      <c r="AU166" s="228" t="s">
        <v>86</v>
      </c>
      <c r="AY166" s="19" t="s">
        <v>166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9" t="s">
        <v>84</v>
      </c>
      <c r="BK166" s="229">
        <f>ROUND(I166*H166,2)</f>
        <v>0</v>
      </c>
      <c r="BL166" s="19" t="s">
        <v>173</v>
      </c>
      <c r="BM166" s="228" t="s">
        <v>2271</v>
      </c>
    </row>
    <row r="167" s="13" customFormat="1">
      <c r="A167" s="13"/>
      <c r="B167" s="230"/>
      <c r="C167" s="231"/>
      <c r="D167" s="232" t="s">
        <v>175</v>
      </c>
      <c r="E167" s="233" t="s">
        <v>32</v>
      </c>
      <c r="F167" s="234" t="s">
        <v>2272</v>
      </c>
      <c r="G167" s="231"/>
      <c r="H167" s="235">
        <v>1557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175</v>
      </c>
      <c r="AU167" s="241" t="s">
        <v>86</v>
      </c>
      <c r="AV167" s="13" t="s">
        <v>86</v>
      </c>
      <c r="AW167" s="13" t="s">
        <v>39</v>
      </c>
      <c r="AX167" s="13" t="s">
        <v>77</v>
      </c>
      <c r="AY167" s="241" t="s">
        <v>166</v>
      </c>
    </row>
    <row r="168" s="13" customFormat="1">
      <c r="A168" s="13"/>
      <c r="B168" s="230"/>
      <c r="C168" s="231"/>
      <c r="D168" s="232" t="s">
        <v>175</v>
      </c>
      <c r="E168" s="233" t="s">
        <v>32</v>
      </c>
      <c r="F168" s="234" t="s">
        <v>2273</v>
      </c>
      <c r="G168" s="231"/>
      <c r="H168" s="235">
        <v>63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175</v>
      </c>
      <c r="AU168" s="241" t="s">
        <v>86</v>
      </c>
      <c r="AV168" s="13" t="s">
        <v>86</v>
      </c>
      <c r="AW168" s="13" t="s">
        <v>39</v>
      </c>
      <c r="AX168" s="13" t="s">
        <v>77</v>
      </c>
      <c r="AY168" s="241" t="s">
        <v>166</v>
      </c>
    </row>
    <row r="169" s="13" customFormat="1">
      <c r="A169" s="13"/>
      <c r="B169" s="230"/>
      <c r="C169" s="231"/>
      <c r="D169" s="232" t="s">
        <v>175</v>
      </c>
      <c r="E169" s="233" t="s">
        <v>32</v>
      </c>
      <c r="F169" s="234" t="s">
        <v>2274</v>
      </c>
      <c r="G169" s="231"/>
      <c r="H169" s="235">
        <v>32.5</v>
      </c>
      <c r="I169" s="236"/>
      <c r="J169" s="231"/>
      <c r="K169" s="231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175</v>
      </c>
      <c r="AU169" s="241" t="s">
        <v>86</v>
      </c>
      <c r="AV169" s="13" t="s">
        <v>86</v>
      </c>
      <c r="AW169" s="13" t="s">
        <v>39</v>
      </c>
      <c r="AX169" s="13" t="s">
        <v>77</v>
      </c>
      <c r="AY169" s="241" t="s">
        <v>166</v>
      </c>
    </row>
    <row r="170" s="14" customFormat="1">
      <c r="A170" s="14"/>
      <c r="B170" s="242"/>
      <c r="C170" s="243"/>
      <c r="D170" s="232" t="s">
        <v>175</v>
      </c>
      <c r="E170" s="244" t="s">
        <v>32</v>
      </c>
      <c r="F170" s="245" t="s">
        <v>219</v>
      </c>
      <c r="G170" s="243"/>
      <c r="H170" s="246">
        <v>1652.5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175</v>
      </c>
      <c r="AU170" s="252" t="s">
        <v>86</v>
      </c>
      <c r="AV170" s="14" t="s">
        <v>173</v>
      </c>
      <c r="AW170" s="14" t="s">
        <v>39</v>
      </c>
      <c r="AX170" s="14" t="s">
        <v>84</v>
      </c>
      <c r="AY170" s="252" t="s">
        <v>166</v>
      </c>
    </row>
    <row r="171" s="2" customFormat="1">
      <c r="A171" s="41"/>
      <c r="B171" s="42"/>
      <c r="C171" s="217" t="s">
        <v>320</v>
      </c>
      <c r="D171" s="217" t="s">
        <v>168</v>
      </c>
      <c r="E171" s="218" t="s">
        <v>772</v>
      </c>
      <c r="F171" s="219" t="s">
        <v>773</v>
      </c>
      <c r="G171" s="220" t="s">
        <v>171</v>
      </c>
      <c r="H171" s="221">
        <v>1557</v>
      </c>
      <c r="I171" s="222"/>
      <c r="J171" s="223">
        <f>ROUND(I171*H171,2)</f>
        <v>0</v>
      </c>
      <c r="K171" s="219" t="s">
        <v>172</v>
      </c>
      <c r="L171" s="47"/>
      <c r="M171" s="224" t="s">
        <v>32</v>
      </c>
      <c r="N171" s="225" t="s">
        <v>48</v>
      </c>
      <c r="O171" s="87"/>
      <c r="P171" s="226">
        <f>O171*H171</f>
        <v>0</v>
      </c>
      <c r="Q171" s="226">
        <v>4.0000000000000003E-05</v>
      </c>
      <c r="R171" s="226">
        <f>Q171*H171</f>
        <v>0.062280000000000002</v>
      </c>
      <c r="S171" s="226">
        <v>0</v>
      </c>
      <c r="T171" s="22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8" t="s">
        <v>173</v>
      </c>
      <c r="AT171" s="228" t="s">
        <v>168</v>
      </c>
      <c r="AU171" s="228" t="s">
        <v>86</v>
      </c>
      <c r="AY171" s="19" t="s">
        <v>166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9" t="s">
        <v>84</v>
      </c>
      <c r="BK171" s="229">
        <f>ROUND(I171*H171,2)</f>
        <v>0</v>
      </c>
      <c r="BL171" s="19" t="s">
        <v>173</v>
      </c>
      <c r="BM171" s="228" t="s">
        <v>2275</v>
      </c>
    </row>
    <row r="172" s="2" customFormat="1" ht="21.75" customHeight="1">
      <c r="A172" s="41"/>
      <c r="B172" s="42"/>
      <c r="C172" s="217" t="s">
        <v>326</v>
      </c>
      <c r="D172" s="217" t="s">
        <v>168</v>
      </c>
      <c r="E172" s="218" t="s">
        <v>2276</v>
      </c>
      <c r="F172" s="219" t="s">
        <v>2277</v>
      </c>
      <c r="G172" s="220" t="s">
        <v>182</v>
      </c>
      <c r="H172" s="221">
        <v>44</v>
      </c>
      <c r="I172" s="222"/>
      <c r="J172" s="223">
        <f>ROUND(I172*H172,2)</f>
        <v>0</v>
      </c>
      <c r="K172" s="219" t="s">
        <v>32</v>
      </c>
      <c r="L172" s="47"/>
      <c r="M172" s="224" t="s">
        <v>32</v>
      </c>
      <c r="N172" s="225" t="s">
        <v>48</v>
      </c>
      <c r="O172" s="87"/>
      <c r="P172" s="226">
        <f>O172*H172</f>
        <v>0</v>
      </c>
      <c r="Q172" s="226">
        <v>0.14352999999999999</v>
      </c>
      <c r="R172" s="226">
        <f>Q172*H172</f>
        <v>6.3153199999999998</v>
      </c>
      <c r="S172" s="226">
        <v>0.112</v>
      </c>
      <c r="T172" s="227">
        <f>S172*H172</f>
        <v>4.9279999999999999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8" t="s">
        <v>173</v>
      </c>
      <c r="AT172" s="228" t="s">
        <v>168</v>
      </c>
      <c r="AU172" s="228" t="s">
        <v>86</v>
      </c>
      <c r="AY172" s="19" t="s">
        <v>166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9" t="s">
        <v>84</v>
      </c>
      <c r="BK172" s="229">
        <f>ROUND(I172*H172,2)</f>
        <v>0</v>
      </c>
      <c r="BL172" s="19" t="s">
        <v>173</v>
      </c>
      <c r="BM172" s="228" t="s">
        <v>2278</v>
      </c>
    </row>
    <row r="173" s="2" customFormat="1">
      <c r="A173" s="41"/>
      <c r="B173" s="42"/>
      <c r="C173" s="43"/>
      <c r="D173" s="232" t="s">
        <v>308</v>
      </c>
      <c r="E173" s="43"/>
      <c r="F173" s="273" t="s">
        <v>2279</v>
      </c>
      <c r="G173" s="43"/>
      <c r="H173" s="43"/>
      <c r="I173" s="274"/>
      <c r="J173" s="43"/>
      <c r="K173" s="43"/>
      <c r="L173" s="47"/>
      <c r="M173" s="275"/>
      <c r="N173" s="27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308</v>
      </c>
      <c r="AU173" s="19" t="s">
        <v>86</v>
      </c>
    </row>
    <row r="174" s="13" customFormat="1">
      <c r="A174" s="13"/>
      <c r="B174" s="230"/>
      <c r="C174" s="231"/>
      <c r="D174" s="232" t="s">
        <v>175</v>
      </c>
      <c r="E174" s="233" t="s">
        <v>32</v>
      </c>
      <c r="F174" s="234" t="s">
        <v>2280</v>
      </c>
      <c r="G174" s="231"/>
      <c r="H174" s="235">
        <v>22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175</v>
      </c>
      <c r="AU174" s="241" t="s">
        <v>86</v>
      </c>
      <c r="AV174" s="13" t="s">
        <v>86</v>
      </c>
      <c r="AW174" s="13" t="s">
        <v>39</v>
      </c>
      <c r="AX174" s="13" t="s">
        <v>77</v>
      </c>
      <c r="AY174" s="241" t="s">
        <v>166</v>
      </c>
    </row>
    <row r="175" s="13" customFormat="1">
      <c r="A175" s="13"/>
      <c r="B175" s="230"/>
      <c r="C175" s="231"/>
      <c r="D175" s="232" t="s">
        <v>175</v>
      </c>
      <c r="E175" s="233" t="s">
        <v>32</v>
      </c>
      <c r="F175" s="234" t="s">
        <v>2281</v>
      </c>
      <c r="G175" s="231"/>
      <c r="H175" s="235">
        <v>22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175</v>
      </c>
      <c r="AU175" s="241" t="s">
        <v>86</v>
      </c>
      <c r="AV175" s="13" t="s">
        <v>86</v>
      </c>
      <c r="AW175" s="13" t="s">
        <v>39</v>
      </c>
      <c r="AX175" s="13" t="s">
        <v>77</v>
      </c>
      <c r="AY175" s="241" t="s">
        <v>166</v>
      </c>
    </row>
    <row r="176" s="14" customFormat="1">
      <c r="A176" s="14"/>
      <c r="B176" s="242"/>
      <c r="C176" s="243"/>
      <c r="D176" s="232" t="s">
        <v>175</v>
      </c>
      <c r="E176" s="244" t="s">
        <v>32</v>
      </c>
      <c r="F176" s="245" t="s">
        <v>219</v>
      </c>
      <c r="G176" s="243"/>
      <c r="H176" s="246">
        <v>44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175</v>
      </c>
      <c r="AU176" s="252" t="s">
        <v>86</v>
      </c>
      <c r="AV176" s="14" t="s">
        <v>173</v>
      </c>
      <c r="AW176" s="14" t="s">
        <v>39</v>
      </c>
      <c r="AX176" s="14" t="s">
        <v>84</v>
      </c>
      <c r="AY176" s="252" t="s">
        <v>166</v>
      </c>
    </row>
    <row r="177" s="2" customFormat="1">
      <c r="A177" s="41"/>
      <c r="B177" s="42"/>
      <c r="C177" s="217" t="s">
        <v>332</v>
      </c>
      <c r="D177" s="217" t="s">
        <v>168</v>
      </c>
      <c r="E177" s="218" t="s">
        <v>810</v>
      </c>
      <c r="F177" s="219" t="s">
        <v>811</v>
      </c>
      <c r="G177" s="220" t="s">
        <v>205</v>
      </c>
      <c r="H177" s="221">
        <v>140</v>
      </c>
      <c r="I177" s="222"/>
      <c r="J177" s="223">
        <f>ROUND(I177*H177,2)</f>
        <v>0</v>
      </c>
      <c r="K177" s="219" t="s">
        <v>172</v>
      </c>
      <c r="L177" s="47"/>
      <c r="M177" s="224" t="s">
        <v>32</v>
      </c>
      <c r="N177" s="225" t="s">
        <v>48</v>
      </c>
      <c r="O177" s="87"/>
      <c r="P177" s="226">
        <f>O177*H177</f>
        <v>0</v>
      </c>
      <c r="Q177" s="226">
        <v>0</v>
      </c>
      <c r="R177" s="226">
        <f>Q177*H177</f>
        <v>0</v>
      </c>
      <c r="S177" s="226">
        <v>0.053999999999999999</v>
      </c>
      <c r="T177" s="227">
        <f>S177*H177</f>
        <v>7.5599999999999996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8" t="s">
        <v>173</v>
      </c>
      <c r="AT177" s="228" t="s">
        <v>168</v>
      </c>
      <c r="AU177" s="228" t="s">
        <v>86</v>
      </c>
      <c r="AY177" s="19" t="s">
        <v>166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9" t="s">
        <v>84</v>
      </c>
      <c r="BK177" s="229">
        <f>ROUND(I177*H177,2)</f>
        <v>0</v>
      </c>
      <c r="BL177" s="19" t="s">
        <v>173</v>
      </c>
      <c r="BM177" s="228" t="s">
        <v>2282</v>
      </c>
    </row>
    <row r="178" s="2" customFormat="1" ht="21.75" customHeight="1">
      <c r="A178" s="41"/>
      <c r="B178" s="42"/>
      <c r="C178" s="217" t="s">
        <v>338</v>
      </c>
      <c r="D178" s="217" t="s">
        <v>168</v>
      </c>
      <c r="E178" s="218" t="s">
        <v>2283</v>
      </c>
      <c r="F178" s="219" t="s">
        <v>2284</v>
      </c>
      <c r="G178" s="220" t="s">
        <v>171</v>
      </c>
      <c r="H178" s="221">
        <v>240</v>
      </c>
      <c r="I178" s="222"/>
      <c r="J178" s="223">
        <f>ROUND(I178*H178,2)</f>
        <v>0</v>
      </c>
      <c r="K178" s="219" t="s">
        <v>172</v>
      </c>
      <c r="L178" s="47"/>
      <c r="M178" s="224" t="s">
        <v>32</v>
      </c>
      <c r="N178" s="225" t="s">
        <v>48</v>
      </c>
      <c r="O178" s="87"/>
      <c r="P178" s="226">
        <f>O178*H178</f>
        <v>0</v>
      </c>
      <c r="Q178" s="226">
        <v>0</v>
      </c>
      <c r="R178" s="226">
        <f>Q178*H178</f>
        <v>0</v>
      </c>
      <c r="S178" s="226">
        <v>0.122</v>
      </c>
      <c r="T178" s="227">
        <f>S178*H178</f>
        <v>29.280000000000001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8" t="s">
        <v>173</v>
      </c>
      <c r="AT178" s="228" t="s">
        <v>168</v>
      </c>
      <c r="AU178" s="228" t="s">
        <v>86</v>
      </c>
      <c r="AY178" s="19" t="s">
        <v>166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9" t="s">
        <v>84</v>
      </c>
      <c r="BK178" s="229">
        <f>ROUND(I178*H178,2)</f>
        <v>0</v>
      </c>
      <c r="BL178" s="19" t="s">
        <v>173</v>
      </c>
      <c r="BM178" s="228" t="s">
        <v>2285</v>
      </c>
    </row>
    <row r="179" s="13" customFormat="1">
      <c r="A179" s="13"/>
      <c r="B179" s="230"/>
      <c r="C179" s="231"/>
      <c r="D179" s="232" t="s">
        <v>175</v>
      </c>
      <c r="E179" s="233" t="s">
        <v>32</v>
      </c>
      <c r="F179" s="234" t="s">
        <v>2286</v>
      </c>
      <c r="G179" s="231"/>
      <c r="H179" s="235">
        <v>4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175</v>
      </c>
      <c r="AU179" s="241" t="s">
        <v>86</v>
      </c>
      <c r="AV179" s="13" t="s">
        <v>86</v>
      </c>
      <c r="AW179" s="13" t="s">
        <v>39</v>
      </c>
      <c r="AX179" s="13" t="s">
        <v>77</v>
      </c>
      <c r="AY179" s="241" t="s">
        <v>166</v>
      </c>
    </row>
    <row r="180" s="13" customFormat="1">
      <c r="A180" s="13"/>
      <c r="B180" s="230"/>
      <c r="C180" s="231"/>
      <c r="D180" s="232" t="s">
        <v>175</v>
      </c>
      <c r="E180" s="233" t="s">
        <v>32</v>
      </c>
      <c r="F180" s="234" t="s">
        <v>2287</v>
      </c>
      <c r="G180" s="231"/>
      <c r="H180" s="235">
        <v>236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175</v>
      </c>
      <c r="AU180" s="241" t="s">
        <v>86</v>
      </c>
      <c r="AV180" s="13" t="s">
        <v>86</v>
      </c>
      <c r="AW180" s="13" t="s">
        <v>39</v>
      </c>
      <c r="AX180" s="13" t="s">
        <v>77</v>
      </c>
      <c r="AY180" s="241" t="s">
        <v>166</v>
      </c>
    </row>
    <row r="181" s="14" customFormat="1">
      <c r="A181" s="14"/>
      <c r="B181" s="242"/>
      <c r="C181" s="243"/>
      <c r="D181" s="232" t="s">
        <v>175</v>
      </c>
      <c r="E181" s="244" t="s">
        <v>32</v>
      </c>
      <c r="F181" s="245" t="s">
        <v>219</v>
      </c>
      <c r="G181" s="243"/>
      <c r="H181" s="246">
        <v>240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175</v>
      </c>
      <c r="AU181" s="252" t="s">
        <v>86</v>
      </c>
      <c r="AV181" s="14" t="s">
        <v>173</v>
      </c>
      <c r="AW181" s="14" t="s">
        <v>39</v>
      </c>
      <c r="AX181" s="14" t="s">
        <v>84</v>
      </c>
      <c r="AY181" s="252" t="s">
        <v>166</v>
      </c>
    </row>
    <row r="182" s="2" customFormat="1" ht="21.75" customHeight="1">
      <c r="A182" s="41"/>
      <c r="B182" s="42"/>
      <c r="C182" s="217" t="s">
        <v>342</v>
      </c>
      <c r="D182" s="217" t="s">
        <v>168</v>
      </c>
      <c r="E182" s="218" t="s">
        <v>2288</v>
      </c>
      <c r="F182" s="219" t="s">
        <v>2289</v>
      </c>
      <c r="G182" s="220" t="s">
        <v>215</v>
      </c>
      <c r="H182" s="221">
        <v>43.200000000000003</v>
      </c>
      <c r="I182" s="222"/>
      <c r="J182" s="223">
        <f>ROUND(I182*H182,2)</f>
        <v>0</v>
      </c>
      <c r="K182" s="219" t="s">
        <v>172</v>
      </c>
      <c r="L182" s="47"/>
      <c r="M182" s="224" t="s">
        <v>32</v>
      </c>
      <c r="N182" s="225" t="s">
        <v>48</v>
      </c>
      <c r="O182" s="87"/>
      <c r="P182" s="226">
        <f>O182*H182</f>
        <v>0</v>
      </c>
      <c r="Q182" s="226">
        <v>0</v>
      </c>
      <c r="R182" s="226">
        <f>Q182*H182</f>
        <v>0</v>
      </c>
      <c r="S182" s="226">
        <v>1.3999999999999999</v>
      </c>
      <c r="T182" s="227">
        <f>S182*H182</f>
        <v>60.479999999999997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8" t="s">
        <v>173</v>
      </c>
      <c r="AT182" s="228" t="s">
        <v>168</v>
      </c>
      <c r="AU182" s="228" t="s">
        <v>86</v>
      </c>
      <c r="AY182" s="19" t="s">
        <v>166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9" t="s">
        <v>84</v>
      </c>
      <c r="BK182" s="229">
        <f>ROUND(I182*H182,2)</f>
        <v>0</v>
      </c>
      <c r="BL182" s="19" t="s">
        <v>173</v>
      </c>
      <c r="BM182" s="228" t="s">
        <v>2290</v>
      </c>
    </row>
    <row r="183" s="13" customFormat="1">
      <c r="A183" s="13"/>
      <c r="B183" s="230"/>
      <c r="C183" s="231"/>
      <c r="D183" s="232" t="s">
        <v>175</v>
      </c>
      <c r="E183" s="233" t="s">
        <v>32</v>
      </c>
      <c r="F183" s="234" t="s">
        <v>2291</v>
      </c>
      <c r="G183" s="231"/>
      <c r="H183" s="235">
        <v>0.71999999999999997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175</v>
      </c>
      <c r="AU183" s="241" t="s">
        <v>86</v>
      </c>
      <c r="AV183" s="13" t="s">
        <v>86</v>
      </c>
      <c r="AW183" s="13" t="s">
        <v>39</v>
      </c>
      <c r="AX183" s="13" t="s">
        <v>77</v>
      </c>
      <c r="AY183" s="241" t="s">
        <v>166</v>
      </c>
    </row>
    <row r="184" s="13" customFormat="1">
      <c r="A184" s="13"/>
      <c r="B184" s="230"/>
      <c r="C184" s="231"/>
      <c r="D184" s="232" t="s">
        <v>175</v>
      </c>
      <c r="E184" s="233" t="s">
        <v>32</v>
      </c>
      <c r="F184" s="234" t="s">
        <v>2292</v>
      </c>
      <c r="G184" s="231"/>
      <c r="H184" s="235">
        <v>42.479999999999997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175</v>
      </c>
      <c r="AU184" s="241" t="s">
        <v>86</v>
      </c>
      <c r="AV184" s="13" t="s">
        <v>86</v>
      </c>
      <c r="AW184" s="13" t="s">
        <v>39</v>
      </c>
      <c r="AX184" s="13" t="s">
        <v>77</v>
      </c>
      <c r="AY184" s="241" t="s">
        <v>166</v>
      </c>
    </row>
    <row r="185" s="14" customFormat="1">
      <c r="A185" s="14"/>
      <c r="B185" s="242"/>
      <c r="C185" s="243"/>
      <c r="D185" s="232" t="s">
        <v>175</v>
      </c>
      <c r="E185" s="244" t="s">
        <v>32</v>
      </c>
      <c r="F185" s="245" t="s">
        <v>219</v>
      </c>
      <c r="G185" s="243"/>
      <c r="H185" s="246">
        <v>43.199999999999996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175</v>
      </c>
      <c r="AU185" s="252" t="s">
        <v>86</v>
      </c>
      <c r="AV185" s="14" t="s">
        <v>173</v>
      </c>
      <c r="AW185" s="14" t="s">
        <v>39</v>
      </c>
      <c r="AX185" s="14" t="s">
        <v>84</v>
      </c>
      <c r="AY185" s="252" t="s">
        <v>166</v>
      </c>
    </row>
    <row r="186" s="2" customFormat="1">
      <c r="A186" s="41"/>
      <c r="B186" s="42"/>
      <c r="C186" s="217" t="s">
        <v>348</v>
      </c>
      <c r="D186" s="217" t="s">
        <v>168</v>
      </c>
      <c r="E186" s="218" t="s">
        <v>2293</v>
      </c>
      <c r="F186" s="219" t="s">
        <v>2294</v>
      </c>
      <c r="G186" s="220" t="s">
        <v>205</v>
      </c>
      <c r="H186" s="221">
        <v>9</v>
      </c>
      <c r="I186" s="222"/>
      <c r="J186" s="223">
        <f>ROUND(I186*H186,2)</f>
        <v>0</v>
      </c>
      <c r="K186" s="219" t="s">
        <v>172</v>
      </c>
      <c r="L186" s="47"/>
      <c r="M186" s="224" t="s">
        <v>32</v>
      </c>
      <c r="N186" s="225" t="s">
        <v>48</v>
      </c>
      <c r="O186" s="87"/>
      <c r="P186" s="226">
        <f>O186*H186</f>
        <v>0</v>
      </c>
      <c r="Q186" s="226">
        <v>0</v>
      </c>
      <c r="R186" s="226">
        <f>Q186*H186</f>
        <v>0</v>
      </c>
      <c r="S186" s="226">
        <v>0.0040000000000000001</v>
      </c>
      <c r="T186" s="227">
        <f>S186*H186</f>
        <v>0.036000000000000004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8" t="s">
        <v>173</v>
      </c>
      <c r="AT186" s="228" t="s">
        <v>168</v>
      </c>
      <c r="AU186" s="228" t="s">
        <v>86</v>
      </c>
      <c r="AY186" s="19" t="s">
        <v>166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9" t="s">
        <v>84</v>
      </c>
      <c r="BK186" s="229">
        <f>ROUND(I186*H186,2)</f>
        <v>0</v>
      </c>
      <c r="BL186" s="19" t="s">
        <v>173</v>
      </c>
      <c r="BM186" s="228" t="s">
        <v>2295</v>
      </c>
    </row>
    <row r="187" s="15" customFormat="1">
      <c r="A187" s="15"/>
      <c r="B187" s="253"/>
      <c r="C187" s="254"/>
      <c r="D187" s="232" t="s">
        <v>175</v>
      </c>
      <c r="E187" s="255" t="s">
        <v>32</v>
      </c>
      <c r="F187" s="256" t="s">
        <v>2232</v>
      </c>
      <c r="G187" s="254"/>
      <c r="H187" s="255" t="s">
        <v>32</v>
      </c>
      <c r="I187" s="257"/>
      <c r="J187" s="254"/>
      <c r="K187" s="254"/>
      <c r="L187" s="258"/>
      <c r="M187" s="259"/>
      <c r="N187" s="260"/>
      <c r="O187" s="260"/>
      <c r="P187" s="260"/>
      <c r="Q187" s="260"/>
      <c r="R187" s="260"/>
      <c r="S187" s="260"/>
      <c r="T187" s="26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2" t="s">
        <v>175</v>
      </c>
      <c r="AU187" s="262" t="s">
        <v>86</v>
      </c>
      <c r="AV187" s="15" t="s">
        <v>84</v>
      </c>
      <c r="AW187" s="15" t="s">
        <v>39</v>
      </c>
      <c r="AX187" s="15" t="s">
        <v>77</v>
      </c>
      <c r="AY187" s="262" t="s">
        <v>166</v>
      </c>
    </row>
    <row r="188" s="13" customFormat="1">
      <c r="A188" s="13"/>
      <c r="B188" s="230"/>
      <c r="C188" s="231"/>
      <c r="D188" s="232" t="s">
        <v>175</v>
      </c>
      <c r="E188" s="233" t="s">
        <v>32</v>
      </c>
      <c r="F188" s="234" t="s">
        <v>2296</v>
      </c>
      <c r="G188" s="231"/>
      <c r="H188" s="235">
        <v>1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175</v>
      </c>
      <c r="AU188" s="241" t="s">
        <v>86</v>
      </c>
      <c r="AV188" s="13" t="s">
        <v>86</v>
      </c>
      <c r="AW188" s="13" t="s">
        <v>39</v>
      </c>
      <c r="AX188" s="13" t="s">
        <v>77</v>
      </c>
      <c r="AY188" s="241" t="s">
        <v>166</v>
      </c>
    </row>
    <row r="189" s="13" customFormat="1">
      <c r="A189" s="13"/>
      <c r="B189" s="230"/>
      <c r="C189" s="231"/>
      <c r="D189" s="232" t="s">
        <v>175</v>
      </c>
      <c r="E189" s="233" t="s">
        <v>32</v>
      </c>
      <c r="F189" s="234" t="s">
        <v>2297</v>
      </c>
      <c r="G189" s="231"/>
      <c r="H189" s="235">
        <v>2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175</v>
      </c>
      <c r="AU189" s="241" t="s">
        <v>86</v>
      </c>
      <c r="AV189" s="13" t="s">
        <v>86</v>
      </c>
      <c r="AW189" s="13" t="s">
        <v>39</v>
      </c>
      <c r="AX189" s="13" t="s">
        <v>77</v>
      </c>
      <c r="AY189" s="241" t="s">
        <v>166</v>
      </c>
    </row>
    <row r="190" s="13" customFormat="1">
      <c r="A190" s="13"/>
      <c r="B190" s="230"/>
      <c r="C190" s="231"/>
      <c r="D190" s="232" t="s">
        <v>175</v>
      </c>
      <c r="E190" s="233" t="s">
        <v>32</v>
      </c>
      <c r="F190" s="234" t="s">
        <v>2298</v>
      </c>
      <c r="G190" s="231"/>
      <c r="H190" s="235">
        <v>1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175</v>
      </c>
      <c r="AU190" s="241" t="s">
        <v>86</v>
      </c>
      <c r="AV190" s="13" t="s">
        <v>86</v>
      </c>
      <c r="AW190" s="13" t="s">
        <v>39</v>
      </c>
      <c r="AX190" s="13" t="s">
        <v>77</v>
      </c>
      <c r="AY190" s="241" t="s">
        <v>166</v>
      </c>
    </row>
    <row r="191" s="13" customFormat="1">
      <c r="A191" s="13"/>
      <c r="B191" s="230"/>
      <c r="C191" s="231"/>
      <c r="D191" s="232" t="s">
        <v>175</v>
      </c>
      <c r="E191" s="233" t="s">
        <v>32</v>
      </c>
      <c r="F191" s="234" t="s">
        <v>2299</v>
      </c>
      <c r="G191" s="231"/>
      <c r="H191" s="235">
        <v>4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175</v>
      </c>
      <c r="AU191" s="241" t="s">
        <v>86</v>
      </c>
      <c r="AV191" s="13" t="s">
        <v>86</v>
      </c>
      <c r="AW191" s="13" t="s">
        <v>39</v>
      </c>
      <c r="AX191" s="13" t="s">
        <v>77</v>
      </c>
      <c r="AY191" s="241" t="s">
        <v>166</v>
      </c>
    </row>
    <row r="192" s="13" customFormat="1">
      <c r="A192" s="13"/>
      <c r="B192" s="230"/>
      <c r="C192" s="231"/>
      <c r="D192" s="232" t="s">
        <v>175</v>
      </c>
      <c r="E192" s="233" t="s">
        <v>32</v>
      </c>
      <c r="F192" s="234" t="s">
        <v>2300</v>
      </c>
      <c r="G192" s="231"/>
      <c r="H192" s="235">
        <v>1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175</v>
      </c>
      <c r="AU192" s="241" t="s">
        <v>86</v>
      </c>
      <c r="AV192" s="13" t="s">
        <v>86</v>
      </c>
      <c r="AW192" s="13" t="s">
        <v>39</v>
      </c>
      <c r="AX192" s="13" t="s">
        <v>77</v>
      </c>
      <c r="AY192" s="241" t="s">
        <v>166</v>
      </c>
    </row>
    <row r="193" s="14" customFormat="1">
      <c r="A193" s="14"/>
      <c r="B193" s="242"/>
      <c r="C193" s="243"/>
      <c r="D193" s="232" t="s">
        <v>175</v>
      </c>
      <c r="E193" s="244" t="s">
        <v>32</v>
      </c>
      <c r="F193" s="245" t="s">
        <v>219</v>
      </c>
      <c r="G193" s="243"/>
      <c r="H193" s="246">
        <v>9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175</v>
      </c>
      <c r="AU193" s="252" t="s">
        <v>86</v>
      </c>
      <c r="AV193" s="14" t="s">
        <v>173</v>
      </c>
      <c r="AW193" s="14" t="s">
        <v>39</v>
      </c>
      <c r="AX193" s="14" t="s">
        <v>84</v>
      </c>
      <c r="AY193" s="252" t="s">
        <v>166</v>
      </c>
    </row>
    <row r="194" s="2" customFormat="1" ht="16.5" customHeight="1">
      <c r="A194" s="41"/>
      <c r="B194" s="42"/>
      <c r="C194" s="217" t="s">
        <v>354</v>
      </c>
      <c r="D194" s="217" t="s">
        <v>168</v>
      </c>
      <c r="E194" s="218" t="s">
        <v>851</v>
      </c>
      <c r="F194" s="219" t="s">
        <v>852</v>
      </c>
      <c r="G194" s="220" t="s">
        <v>171</v>
      </c>
      <c r="H194" s="221">
        <v>12.015000000000001</v>
      </c>
      <c r="I194" s="222"/>
      <c r="J194" s="223">
        <f>ROUND(I194*H194,2)</f>
        <v>0</v>
      </c>
      <c r="K194" s="219" t="s">
        <v>172</v>
      </c>
      <c r="L194" s="47"/>
      <c r="M194" s="224" t="s">
        <v>32</v>
      </c>
      <c r="N194" s="225" t="s">
        <v>48</v>
      </c>
      <c r="O194" s="87"/>
      <c r="P194" s="226">
        <f>O194*H194</f>
        <v>0</v>
      </c>
      <c r="Q194" s="226">
        <v>0.00036999999999999999</v>
      </c>
      <c r="R194" s="226">
        <f>Q194*H194</f>
        <v>0.0044455500000000004</v>
      </c>
      <c r="S194" s="226">
        <v>0</v>
      </c>
      <c r="T194" s="22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8" t="s">
        <v>173</v>
      </c>
      <c r="AT194" s="228" t="s">
        <v>168</v>
      </c>
      <c r="AU194" s="228" t="s">
        <v>86</v>
      </c>
      <c r="AY194" s="19" t="s">
        <v>166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9" t="s">
        <v>84</v>
      </c>
      <c r="BK194" s="229">
        <f>ROUND(I194*H194,2)</f>
        <v>0</v>
      </c>
      <c r="BL194" s="19" t="s">
        <v>173</v>
      </c>
      <c r="BM194" s="228" t="s">
        <v>2301</v>
      </c>
    </row>
    <row r="195" s="15" customFormat="1">
      <c r="A195" s="15"/>
      <c r="B195" s="253"/>
      <c r="C195" s="254"/>
      <c r="D195" s="232" t="s">
        <v>175</v>
      </c>
      <c r="E195" s="255" t="s">
        <v>32</v>
      </c>
      <c r="F195" s="256" t="s">
        <v>854</v>
      </c>
      <c r="G195" s="254"/>
      <c r="H195" s="255" t="s">
        <v>32</v>
      </c>
      <c r="I195" s="257"/>
      <c r="J195" s="254"/>
      <c r="K195" s="254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175</v>
      </c>
      <c r="AU195" s="262" t="s">
        <v>86</v>
      </c>
      <c r="AV195" s="15" t="s">
        <v>84</v>
      </c>
      <c r="AW195" s="15" t="s">
        <v>39</v>
      </c>
      <c r="AX195" s="15" t="s">
        <v>77</v>
      </c>
      <c r="AY195" s="262" t="s">
        <v>166</v>
      </c>
    </row>
    <row r="196" s="13" customFormat="1">
      <c r="A196" s="13"/>
      <c r="B196" s="230"/>
      <c r="C196" s="231"/>
      <c r="D196" s="232" t="s">
        <v>175</v>
      </c>
      <c r="E196" s="233" t="s">
        <v>32</v>
      </c>
      <c r="F196" s="234" t="s">
        <v>2302</v>
      </c>
      <c r="G196" s="231"/>
      <c r="H196" s="235">
        <v>3.0150000000000001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175</v>
      </c>
      <c r="AU196" s="241" t="s">
        <v>86</v>
      </c>
      <c r="AV196" s="13" t="s">
        <v>86</v>
      </c>
      <c r="AW196" s="13" t="s">
        <v>39</v>
      </c>
      <c r="AX196" s="13" t="s">
        <v>77</v>
      </c>
      <c r="AY196" s="241" t="s">
        <v>166</v>
      </c>
    </row>
    <row r="197" s="13" customFormat="1">
      <c r="A197" s="13"/>
      <c r="B197" s="230"/>
      <c r="C197" s="231"/>
      <c r="D197" s="232" t="s">
        <v>175</v>
      </c>
      <c r="E197" s="233" t="s">
        <v>32</v>
      </c>
      <c r="F197" s="234" t="s">
        <v>2303</v>
      </c>
      <c r="G197" s="231"/>
      <c r="H197" s="235">
        <v>9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175</v>
      </c>
      <c r="AU197" s="241" t="s">
        <v>86</v>
      </c>
      <c r="AV197" s="13" t="s">
        <v>86</v>
      </c>
      <c r="AW197" s="13" t="s">
        <v>39</v>
      </c>
      <c r="AX197" s="13" t="s">
        <v>77</v>
      </c>
      <c r="AY197" s="241" t="s">
        <v>166</v>
      </c>
    </row>
    <row r="198" s="14" customFormat="1">
      <c r="A198" s="14"/>
      <c r="B198" s="242"/>
      <c r="C198" s="243"/>
      <c r="D198" s="232" t="s">
        <v>175</v>
      </c>
      <c r="E198" s="244" t="s">
        <v>32</v>
      </c>
      <c r="F198" s="245" t="s">
        <v>219</v>
      </c>
      <c r="G198" s="243"/>
      <c r="H198" s="246">
        <v>12.015000000000001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175</v>
      </c>
      <c r="AU198" s="252" t="s">
        <v>86</v>
      </c>
      <c r="AV198" s="14" t="s">
        <v>173</v>
      </c>
      <c r="AW198" s="14" t="s">
        <v>39</v>
      </c>
      <c r="AX198" s="14" t="s">
        <v>84</v>
      </c>
      <c r="AY198" s="252" t="s">
        <v>166</v>
      </c>
    </row>
    <row r="199" s="2" customFormat="1" ht="16.5" customHeight="1">
      <c r="A199" s="41"/>
      <c r="B199" s="42"/>
      <c r="C199" s="217" t="s">
        <v>360</v>
      </c>
      <c r="D199" s="217" t="s">
        <v>168</v>
      </c>
      <c r="E199" s="218" t="s">
        <v>862</v>
      </c>
      <c r="F199" s="219" t="s">
        <v>863</v>
      </c>
      <c r="G199" s="220" t="s">
        <v>171</v>
      </c>
      <c r="H199" s="221">
        <v>12.015000000000001</v>
      </c>
      <c r="I199" s="222"/>
      <c r="J199" s="223">
        <f>ROUND(I199*H199,2)</f>
        <v>0</v>
      </c>
      <c r="K199" s="219" t="s">
        <v>172</v>
      </c>
      <c r="L199" s="47"/>
      <c r="M199" s="224" t="s">
        <v>32</v>
      </c>
      <c r="N199" s="225" t="s">
        <v>48</v>
      </c>
      <c r="O199" s="8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8" t="s">
        <v>173</v>
      </c>
      <c r="AT199" s="228" t="s">
        <v>168</v>
      </c>
      <c r="AU199" s="228" t="s">
        <v>86</v>
      </c>
      <c r="AY199" s="19" t="s">
        <v>166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9" t="s">
        <v>84</v>
      </c>
      <c r="BK199" s="229">
        <f>ROUND(I199*H199,2)</f>
        <v>0</v>
      </c>
      <c r="BL199" s="19" t="s">
        <v>173</v>
      </c>
      <c r="BM199" s="228" t="s">
        <v>2304</v>
      </c>
    </row>
    <row r="200" s="2" customFormat="1" ht="16.5" customHeight="1">
      <c r="A200" s="41"/>
      <c r="B200" s="42"/>
      <c r="C200" s="263" t="s">
        <v>365</v>
      </c>
      <c r="D200" s="263" t="s">
        <v>267</v>
      </c>
      <c r="E200" s="264" t="s">
        <v>866</v>
      </c>
      <c r="F200" s="265" t="s">
        <v>867</v>
      </c>
      <c r="G200" s="266" t="s">
        <v>171</v>
      </c>
      <c r="H200" s="267">
        <v>13.817</v>
      </c>
      <c r="I200" s="268"/>
      <c r="J200" s="269">
        <f>ROUND(I200*H200,2)</f>
        <v>0</v>
      </c>
      <c r="K200" s="265" t="s">
        <v>32</v>
      </c>
      <c r="L200" s="270"/>
      <c r="M200" s="271" t="s">
        <v>32</v>
      </c>
      <c r="N200" s="272" t="s">
        <v>48</v>
      </c>
      <c r="O200" s="8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8" t="s">
        <v>202</v>
      </c>
      <c r="AT200" s="228" t="s">
        <v>267</v>
      </c>
      <c r="AU200" s="228" t="s">
        <v>86</v>
      </c>
      <c r="AY200" s="19" t="s">
        <v>166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9" t="s">
        <v>84</v>
      </c>
      <c r="BK200" s="229">
        <f>ROUND(I200*H200,2)</f>
        <v>0</v>
      </c>
      <c r="BL200" s="19" t="s">
        <v>173</v>
      </c>
      <c r="BM200" s="228" t="s">
        <v>2305</v>
      </c>
    </row>
    <row r="201" s="13" customFormat="1">
      <c r="A201" s="13"/>
      <c r="B201" s="230"/>
      <c r="C201" s="231"/>
      <c r="D201" s="232" t="s">
        <v>175</v>
      </c>
      <c r="E201" s="231"/>
      <c r="F201" s="234" t="s">
        <v>2306</v>
      </c>
      <c r="G201" s="231"/>
      <c r="H201" s="235">
        <v>13.817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175</v>
      </c>
      <c r="AU201" s="241" t="s">
        <v>86</v>
      </c>
      <c r="AV201" s="13" t="s">
        <v>86</v>
      </c>
      <c r="AW201" s="13" t="s">
        <v>4</v>
      </c>
      <c r="AX201" s="13" t="s">
        <v>84</v>
      </c>
      <c r="AY201" s="241" t="s">
        <v>166</v>
      </c>
    </row>
    <row r="202" s="2" customFormat="1" ht="16.5" customHeight="1">
      <c r="A202" s="41"/>
      <c r="B202" s="42"/>
      <c r="C202" s="263" t="s">
        <v>372</v>
      </c>
      <c r="D202" s="263" t="s">
        <v>267</v>
      </c>
      <c r="E202" s="264" t="s">
        <v>871</v>
      </c>
      <c r="F202" s="265" t="s">
        <v>872</v>
      </c>
      <c r="G202" s="266" t="s">
        <v>248</v>
      </c>
      <c r="H202" s="267">
        <v>72.090000000000003</v>
      </c>
      <c r="I202" s="268"/>
      <c r="J202" s="269">
        <f>ROUND(I202*H202,2)</f>
        <v>0</v>
      </c>
      <c r="K202" s="265" t="s">
        <v>32</v>
      </c>
      <c r="L202" s="270"/>
      <c r="M202" s="271" t="s">
        <v>32</v>
      </c>
      <c r="N202" s="272" t="s">
        <v>48</v>
      </c>
      <c r="O202" s="87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8" t="s">
        <v>202</v>
      </c>
      <c r="AT202" s="228" t="s">
        <v>267</v>
      </c>
      <c r="AU202" s="228" t="s">
        <v>86</v>
      </c>
      <c r="AY202" s="19" t="s">
        <v>166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9" t="s">
        <v>84</v>
      </c>
      <c r="BK202" s="229">
        <f>ROUND(I202*H202,2)</f>
        <v>0</v>
      </c>
      <c r="BL202" s="19" t="s">
        <v>173</v>
      </c>
      <c r="BM202" s="228" t="s">
        <v>2307</v>
      </c>
    </row>
    <row r="203" s="13" customFormat="1">
      <c r="A203" s="13"/>
      <c r="B203" s="230"/>
      <c r="C203" s="231"/>
      <c r="D203" s="232" t="s">
        <v>175</v>
      </c>
      <c r="E203" s="233" t="s">
        <v>32</v>
      </c>
      <c r="F203" s="234" t="s">
        <v>2308</v>
      </c>
      <c r="G203" s="231"/>
      <c r="H203" s="235">
        <v>72.090000000000003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175</v>
      </c>
      <c r="AU203" s="241" t="s">
        <v>86</v>
      </c>
      <c r="AV203" s="13" t="s">
        <v>86</v>
      </c>
      <c r="AW203" s="13" t="s">
        <v>39</v>
      </c>
      <c r="AX203" s="13" t="s">
        <v>84</v>
      </c>
      <c r="AY203" s="241" t="s">
        <v>166</v>
      </c>
    </row>
    <row r="204" s="2" customFormat="1" ht="16.5" customHeight="1">
      <c r="A204" s="41"/>
      <c r="B204" s="42"/>
      <c r="C204" s="217" t="s">
        <v>378</v>
      </c>
      <c r="D204" s="217" t="s">
        <v>168</v>
      </c>
      <c r="E204" s="218" t="s">
        <v>926</v>
      </c>
      <c r="F204" s="219" t="s">
        <v>927</v>
      </c>
      <c r="G204" s="220" t="s">
        <v>215</v>
      </c>
      <c r="H204" s="221">
        <v>0.35999999999999999</v>
      </c>
      <c r="I204" s="222"/>
      <c r="J204" s="223">
        <f>ROUND(I204*H204,2)</f>
        <v>0</v>
      </c>
      <c r="K204" s="219" t="s">
        <v>172</v>
      </c>
      <c r="L204" s="47"/>
      <c r="M204" s="224" t="s">
        <v>32</v>
      </c>
      <c r="N204" s="225" t="s">
        <v>48</v>
      </c>
      <c r="O204" s="87"/>
      <c r="P204" s="226">
        <f>O204*H204</f>
        <v>0</v>
      </c>
      <c r="Q204" s="226">
        <v>1.6372100000000001</v>
      </c>
      <c r="R204" s="226">
        <f>Q204*H204</f>
        <v>0.58939560000000002</v>
      </c>
      <c r="S204" s="226">
        <v>0</v>
      </c>
      <c r="T204" s="22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8" t="s">
        <v>173</v>
      </c>
      <c r="AT204" s="228" t="s">
        <v>168</v>
      </c>
      <c r="AU204" s="228" t="s">
        <v>86</v>
      </c>
      <c r="AY204" s="19" t="s">
        <v>166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9" t="s">
        <v>84</v>
      </c>
      <c r="BK204" s="229">
        <f>ROUND(I204*H204,2)</f>
        <v>0</v>
      </c>
      <c r="BL204" s="19" t="s">
        <v>173</v>
      </c>
      <c r="BM204" s="228" t="s">
        <v>2309</v>
      </c>
    </row>
    <row r="205" s="2" customFormat="1">
      <c r="A205" s="41"/>
      <c r="B205" s="42"/>
      <c r="C205" s="43"/>
      <c r="D205" s="232" t="s">
        <v>308</v>
      </c>
      <c r="E205" s="43"/>
      <c r="F205" s="273" t="s">
        <v>2310</v>
      </c>
      <c r="G205" s="43"/>
      <c r="H205" s="43"/>
      <c r="I205" s="274"/>
      <c r="J205" s="43"/>
      <c r="K205" s="43"/>
      <c r="L205" s="47"/>
      <c r="M205" s="275"/>
      <c r="N205" s="27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308</v>
      </c>
      <c r="AU205" s="19" t="s">
        <v>86</v>
      </c>
    </row>
    <row r="206" s="15" customFormat="1">
      <c r="A206" s="15"/>
      <c r="B206" s="253"/>
      <c r="C206" s="254"/>
      <c r="D206" s="232" t="s">
        <v>175</v>
      </c>
      <c r="E206" s="255" t="s">
        <v>32</v>
      </c>
      <c r="F206" s="256" t="s">
        <v>929</v>
      </c>
      <c r="G206" s="254"/>
      <c r="H206" s="255" t="s">
        <v>32</v>
      </c>
      <c r="I206" s="257"/>
      <c r="J206" s="254"/>
      <c r="K206" s="254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175</v>
      </c>
      <c r="AU206" s="262" t="s">
        <v>86</v>
      </c>
      <c r="AV206" s="15" t="s">
        <v>84</v>
      </c>
      <c r="AW206" s="15" t="s">
        <v>39</v>
      </c>
      <c r="AX206" s="15" t="s">
        <v>77</v>
      </c>
      <c r="AY206" s="262" t="s">
        <v>166</v>
      </c>
    </row>
    <row r="207" s="13" customFormat="1">
      <c r="A207" s="13"/>
      <c r="B207" s="230"/>
      <c r="C207" s="231"/>
      <c r="D207" s="232" t="s">
        <v>175</v>
      </c>
      <c r="E207" s="233" t="s">
        <v>32</v>
      </c>
      <c r="F207" s="234" t="s">
        <v>2311</v>
      </c>
      <c r="G207" s="231"/>
      <c r="H207" s="235">
        <v>0.35999999999999999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175</v>
      </c>
      <c r="AU207" s="241" t="s">
        <v>86</v>
      </c>
      <c r="AV207" s="13" t="s">
        <v>86</v>
      </c>
      <c r="AW207" s="13" t="s">
        <v>39</v>
      </c>
      <c r="AX207" s="13" t="s">
        <v>84</v>
      </c>
      <c r="AY207" s="241" t="s">
        <v>166</v>
      </c>
    </row>
    <row r="208" s="12" customFormat="1" ht="22.8" customHeight="1">
      <c r="A208" s="12"/>
      <c r="B208" s="201"/>
      <c r="C208" s="202"/>
      <c r="D208" s="203" t="s">
        <v>76</v>
      </c>
      <c r="E208" s="215" t="s">
        <v>931</v>
      </c>
      <c r="F208" s="215" t="s">
        <v>932</v>
      </c>
      <c r="G208" s="202"/>
      <c r="H208" s="202"/>
      <c r="I208" s="205"/>
      <c r="J208" s="216">
        <f>BK208</f>
        <v>0</v>
      </c>
      <c r="K208" s="202"/>
      <c r="L208" s="207"/>
      <c r="M208" s="208"/>
      <c r="N208" s="209"/>
      <c r="O208" s="209"/>
      <c r="P208" s="210">
        <f>SUM(P209:P215)</f>
        <v>0</v>
      </c>
      <c r="Q208" s="209"/>
      <c r="R208" s="210">
        <f>SUM(R209:R215)</f>
        <v>0</v>
      </c>
      <c r="S208" s="209"/>
      <c r="T208" s="211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2" t="s">
        <v>84</v>
      </c>
      <c r="AT208" s="213" t="s">
        <v>76</v>
      </c>
      <c r="AU208" s="213" t="s">
        <v>84</v>
      </c>
      <c r="AY208" s="212" t="s">
        <v>166</v>
      </c>
      <c r="BK208" s="214">
        <f>SUM(BK209:BK215)</f>
        <v>0</v>
      </c>
    </row>
    <row r="209" s="2" customFormat="1">
      <c r="A209" s="41"/>
      <c r="B209" s="42"/>
      <c r="C209" s="217" t="s">
        <v>383</v>
      </c>
      <c r="D209" s="217" t="s">
        <v>168</v>
      </c>
      <c r="E209" s="218" t="s">
        <v>934</v>
      </c>
      <c r="F209" s="219" t="s">
        <v>935</v>
      </c>
      <c r="G209" s="220" t="s">
        <v>274</v>
      </c>
      <c r="H209" s="221">
        <v>219.38900000000001</v>
      </c>
      <c r="I209" s="222"/>
      <c r="J209" s="223">
        <f>ROUND(I209*H209,2)</f>
        <v>0</v>
      </c>
      <c r="K209" s="219" t="s">
        <v>172</v>
      </c>
      <c r="L209" s="47"/>
      <c r="M209" s="224" t="s">
        <v>32</v>
      </c>
      <c r="N209" s="225" t="s">
        <v>48</v>
      </c>
      <c r="O209" s="87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8" t="s">
        <v>173</v>
      </c>
      <c r="AT209" s="228" t="s">
        <v>168</v>
      </c>
      <c r="AU209" s="228" t="s">
        <v>86</v>
      </c>
      <c r="AY209" s="19" t="s">
        <v>166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9" t="s">
        <v>84</v>
      </c>
      <c r="BK209" s="229">
        <f>ROUND(I209*H209,2)</f>
        <v>0</v>
      </c>
      <c r="BL209" s="19" t="s">
        <v>173</v>
      </c>
      <c r="BM209" s="228" t="s">
        <v>2312</v>
      </c>
    </row>
    <row r="210" s="2" customFormat="1" ht="16.5" customHeight="1">
      <c r="A210" s="41"/>
      <c r="B210" s="42"/>
      <c r="C210" s="217" t="s">
        <v>388</v>
      </c>
      <c r="D210" s="217" t="s">
        <v>168</v>
      </c>
      <c r="E210" s="218" t="s">
        <v>938</v>
      </c>
      <c r="F210" s="219" t="s">
        <v>939</v>
      </c>
      <c r="G210" s="220" t="s">
        <v>182</v>
      </c>
      <c r="H210" s="221">
        <v>20</v>
      </c>
      <c r="I210" s="222"/>
      <c r="J210" s="223">
        <f>ROUND(I210*H210,2)</f>
        <v>0</v>
      </c>
      <c r="K210" s="219" t="s">
        <v>172</v>
      </c>
      <c r="L210" s="47"/>
      <c r="M210" s="224" t="s">
        <v>32</v>
      </c>
      <c r="N210" s="225" t="s">
        <v>48</v>
      </c>
      <c r="O210" s="87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8" t="s">
        <v>173</v>
      </c>
      <c r="AT210" s="228" t="s">
        <v>168</v>
      </c>
      <c r="AU210" s="228" t="s">
        <v>86</v>
      </c>
      <c r="AY210" s="19" t="s">
        <v>166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9" t="s">
        <v>84</v>
      </c>
      <c r="BK210" s="229">
        <f>ROUND(I210*H210,2)</f>
        <v>0</v>
      </c>
      <c r="BL210" s="19" t="s">
        <v>173</v>
      </c>
      <c r="BM210" s="228" t="s">
        <v>2313</v>
      </c>
    </row>
    <row r="211" s="2" customFormat="1">
      <c r="A211" s="41"/>
      <c r="B211" s="42"/>
      <c r="C211" s="217" t="s">
        <v>393</v>
      </c>
      <c r="D211" s="217" t="s">
        <v>168</v>
      </c>
      <c r="E211" s="218" t="s">
        <v>942</v>
      </c>
      <c r="F211" s="219" t="s">
        <v>943</v>
      </c>
      <c r="G211" s="220" t="s">
        <v>182</v>
      </c>
      <c r="H211" s="221">
        <v>120</v>
      </c>
      <c r="I211" s="222"/>
      <c r="J211" s="223">
        <f>ROUND(I211*H211,2)</f>
        <v>0</v>
      </c>
      <c r="K211" s="219" t="s">
        <v>172</v>
      </c>
      <c r="L211" s="47"/>
      <c r="M211" s="224" t="s">
        <v>32</v>
      </c>
      <c r="N211" s="225" t="s">
        <v>48</v>
      </c>
      <c r="O211" s="87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8" t="s">
        <v>173</v>
      </c>
      <c r="AT211" s="228" t="s">
        <v>168</v>
      </c>
      <c r="AU211" s="228" t="s">
        <v>86</v>
      </c>
      <c r="AY211" s="19" t="s">
        <v>166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9" t="s">
        <v>84</v>
      </c>
      <c r="BK211" s="229">
        <f>ROUND(I211*H211,2)</f>
        <v>0</v>
      </c>
      <c r="BL211" s="19" t="s">
        <v>173</v>
      </c>
      <c r="BM211" s="228" t="s">
        <v>2314</v>
      </c>
    </row>
    <row r="212" s="2" customFormat="1" ht="21.75" customHeight="1">
      <c r="A212" s="41"/>
      <c r="B212" s="42"/>
      <c r="C212" s="217" t="s">
        <v>398</v>
      </c>
      <c r="D212" s="217" t="s">
        <v>168</v>
      </c>
      <c r="E212" s="218" t="s">
        <v>946</v>
      </c>
      <c r="F212" s="219" t="s">
        <v>947</v>
      </c>
      <c r="G212" s="220" t="s">
        <v>274</v>
      </c>
      <c r="H212" s="221">
        <v>219.38900000000001</v>
      </c>
      <c r="I212" s="222"/>
      <c r="J212" s="223">
        <f>ROUND(I212*H212,2)</f>
        <v>0</v>
      </c>
      <c r="K212" s="219" t="s">
        <v>172</v>
      </c>
      <c r="L212" s="47"/>
      <c r="M212" s="224" t="s">
        <v>32</v>
      </c>
      <c r="N212" s="225" t="s">
        <v>48</v>
      </c>
      <c r="O212" s="87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8" t="s">
        <v>173</v>
      </c>
      <c r="AT212" s="228" t="s">
        <v>168</v>
      </c>
      <c r="AU212" s="228" t="s">
        <v>86</v>
      </c>
      <c r="AY212" s="19" t="s">
        <v>166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9" t="s">
        <v>84</v>
      </c>
      <c r="BK212" s="229">
        <f>ROUND(I212*H212,2)</f>
        <v>0</v>
      </c>
      <c r="BL212" s="19" t="s">
        <v>173</v>
      </c>
      <c r="BM212" s="228" t="s">
        <v>2315</v>
      </c>
    </row>
    <row r="213" s="2" customFormat="1">
      <c r="A213" s="41"/>
      <c r="B213" s="42"/>
      <c r="C213" s="217" t="s">
        <v>402</v>
      </c>
      <c r="D213" s="217" t="s">
        <v>168</v>
      </c>
      <c r="E213" s="218" t="s">
        <v>950</v>
      </c>
      <c r="F213" s="219" t="s">
        <v>951</v>
      </c>
      <c r="G213" s="220" t="s">
        <v>274</v>
      </c>
      <c r="H213" s="221">
        <v>6581.6700000000001</v>
      </c>
      <c r="I213" s="222"/>
      <c r="J213" s="223">
        <f>ROUND(I213*H213,2)</f>
        <v>0</v>
      </c>
      <c r="K213" s="219" t="s">
        <v>172</v>
      </c>
      <c r="L213" s="47"/>
      <c r="M213" s="224" t="s">
        <v>32</v>
      </c>
      <c r="N213" s="225" t="s">
        <v>48</v>
      </c>
      <c r="O213" s="87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8" t="s">
        <v>173</v>
      </c>
      <c r="AT213" s="228" t="s">
        <v>168</v>
      </c>
      <c r="AU213" s="228" t="s">
        <v>86</v>
      </c>
      <c r="AY213" s="19" t="s">
        <v>166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9" t="s">
        <v>84</v>
      </c>
      <c r="BK213" s="229">
        <f>ROUND(I213*H213,2)</f>
        <v>0</v>
      </c>
      <c r="BL213" s="19" t="s">
        <v>173</v>
      </c>
      <c r="BM213" s="228" t="s">
        <v>2316</v>
      </c>
    </row>
    <row r="214" s="13" customFormat="1">
      <c r="A214" s="13"/>
      <c r="B214" s="230"/>
      <c r="C214" s="231"/>
      <c r="D214" s="232" t="s">
        <v>175</v>
      </c>
      <c r="E214" s="231"/>
      <c r="F214" s="234" t="s">
        <v>2317</v>
      </c>
      <c r="G214" s="231"/>
      <c r="H214" s="235">
        <v>6581.6700000000001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175</v>
      </c>
      <c r="AU214" s="241" t="s">
        <v>86</v>
      </c>
      <c r="AV214" s="13" t="s">
        <v>86</v>
      </c>
      <c r="AW214" s="13" t="s">
        <v>4</v>
      </c>
      <c r="AX214" s="13" t="s">
        <v>84</v>
      </c>
      <c r="AY214" s="241" t="s">
        <v>166</v>
      </c>
    </row>
    <row r="215" s="2" customFormat="1">
      <c r="A215" s="41"/>
      <c r="B215" s="42"/>
      <c r="C215" s="217" t="s">
        <v>406</v>
      </c>
      <c r="D215" s="217" t="s">
        <v>168</v>
      </c>
      <c r="E215" s="218" t="s">
        <v>959</v>
      </c>
      <c r="F215" s="219" t="s">
        <v>960</v>
      </c>
      <c r="G215" s="220" t="s">
        <v>274</v>
      </c>
      <c r="H215" s="221">
        <v>219.38900000000001</v>
      </c>
      <c r="I215" s="222"/>
      <c r="J215" s="223">
        <f>ROUND(I215*H215,2)</f>
        <v>0</v>
      </c>
      <c r="K215" s="219" t="s">
        <v>172</v>
      </c>
      <c r="L215" s="47"/>
      <c r="M215" s="224" t="s">
        <v>32</v>
      </c>
      <c r="N215" s="225" t="s">
        <v>48</v>
      </c>
      <c r="O215" s="87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8" t="s">
        <v>173</v>
      </c>
      <c r="AT215" s="228" t="s">
        <v>168</v>
      </c>
      <c r="AU215" s="228" t="s">
        <v>86</v>
      </c>
      <c r="AY215" s="19" t="s">
        <v>166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9" t="s">
        <v>84</v>
      </c>
      <c r="BK215" s="229">
        <f>ROUND(I215*H215,2)</f>
        <v>0</v>
      </c>
      <c r="BL215" s="19" t="s">
        <v>173</v>
      </c>
      <c r="BM215" s="228" t="s">
        <v>2318</v>
      </c>
    </row>
    <row r="216" s="12" customFormat="1" ht="22.8" customHeight="1">
      <c r="A216" s="12"/>
      <c r="B216" s="201"/>
      <c r="C216" s="202"/>
      <c r="D216" s="203" t="s">
        <v>76</v>
      </c>
      <c r="E216" s="215" t="s">
        <v>962</v>
      </c>
      <c r="F216" s="215" t="s">
        <v>963</v>
      </c>
      <c r="G216" s="202"/>
      <c r="H216" s="202"/>
      <c r="I216" s="205"/>
      <c r="J216" s="216">
        <f>BK216</f>
        <v>0</v>
      </c>
      <c r="K216" s="202"/>
      <c r="L216" s="207"/>
      <c r="M216" s="208"/>
      <c r="N216" s="209"/>
      <c r="O216" s="209"/>
      <c r="P216" s="210">
        <f>P217</f>
        <v>0</v>
      </c>
      <c r="Q216" s="209"/>
      <c r="R216" s="210">
        <f>R217</f>
        <v>0</v>
      </c>
      <c r="S216" s="209"/>
      <c r="T216" s="211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2" t="s">
        <v>84</v>
      </c>
      <c r="AT216" s="213" t="s">
        <v>76</v>
      </c>
      <c r="AU216" s="213" t="s">
        <v>84</v>
      </c>
      <c r="AY216" s="212" t="s">
        <v>166</v>
      </c>
      <c r="BK216" s="214">
        <f>BK217</f>
        <v>0</v>
      </c>
    </row>
    <row r="217" s="2" customFormat="1" ht="33" customHeight="1">
      <c r="A217" s="41"/>
      <c r="B217" s="42"/>
      <c r="C217" s="217" t="s">
        <v>413</v>
      </c>
      <c r="D217" s="217" t="s">
        <v>168</v>
      </c>
      <c r="E217" s="218" t="s">
        <v>965</v>
      </c>
      <c r="F217" s="219" t="s">
        <v>966</v>
      </c>
      <c r="G217" s="220" t="s">
        <v>274</v>
      </c>
      <c r="H217" s="221">
        <v>175.08799999999999</v>
      </c>
      <c r="I217" s="222"/>
      <c r="J217" s="223">
        <f>ROUND(I217*H217,2)</f>
        <v>0</v>
      </c>
      <c r="K217" s="219" t="s">
        <v>172</v>
      </c>
      <c r="L217" s="47"/>
      <c r="M217" s="224" t="s">
        <v>32</v>
      </c>
      <c r="N217" s="225" t="s">
        <v>48</v>
      </c>
      <c r="O217" s="87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8" t="s">
        <v>173</v>
      </c>
      <c r="AT217" s="228" t="s">
        <v>168</v>
      </c>
      <c r="AU217" s="228" t="s">
        <v>86</v>
      </c>
      <c r="AY217" s="19" t="s">
        <v>166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9" t="s">
        <v>84</v>
      </c>
      <c r="BK217" s="229">
        <f>ROUND(I217*H217,2)</f>
        <v>0</v>
      </c>
      <c r="BL217" s="19" t="s">
        <v>173</v>
      </c>
      <c r="BM217" s="228" t="s">
        <v>2319</v>
      </c>
    </row>
    <row r="218" s="12" customFormat="1" ht="25.92" customHeight="1">
      <c r="A218" s="12"/>
      <c r="B218" s="201"/>
      <c r="C218" s="202"/>
      <c r="D218" s="203" t="s">
        <v>76</v>
      </c>
      <c r="E218" s="204" t="s">
        <v>968</v>
      </c>
      <c r="F218" s="204" t="s">
        <v>969</v>
      </c>
      <c r="G218" s="202"/>
      <c r="H218" s="202"/>
      <c r="I218" s="205"/>
      <c r="J218" s="206">
        <f>BK218</f>
        <v>0</v>
      </c>
      <c r="K218" s="202"/>
      <c r="L218" s="207"/>
      <c r="M218" s="208"/>
      <c r="N218" s="209"/>
      <c r="O218" s="209"/>
      <c r="P218" s="210">
        <f>P219+P230+P232+P239+P265+P312+P317+P321+P329+P345+P356+P371+P382</f>
        <v>0</v>
      </c>
      <c r="Q218" s="209"/>
      <c r="R218" s="210">
        <f>R219+R230+R232+R239+R265+R312+R317+R321+R329+R345+R356+R371+R382</f>
        <v>104.47610938000001</v>
      </c>
      <c r="S218" s="209"/>
      <c r="T218" s="211">
        <f>T219+T230+T232+T239+T265+T312+T317+T321+T329+T345+T356+T371+T382</f>
        <v>113.91449999999999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86</v>
      </c>
      <c r="AT218" s="213" t="s">
        <v>76</v>
      </c>
      <c r="AU218" s="213" t="s">
        <v>77</v>
      </c>
      <c r="AY218" s="212" t="s">
        <v>166</v>
      </c>
      <c r="BK218" s="214">
        <f>BK219+BK230+BK232+BK239+BK265+BK312+BK317+BK321+BK329+BK345+BK356+BK371+BK382</f>
        <v>0</v>
      </c>
    </row>
    <row r="219" s="12" customFormat="1" ht="22.8" customHeight="1">
      <c r="A219" s="12"/>
      <c r="B219" s="201"/>
      <c r="C219" s="202"/>
      <c r="D219" s="203" t="s">
        <v>76</v>
      </c>
      <c r="E219" s="215" t="s">
        <v>1024</v>
      </c>
      <c r="F219" s="215" t="s">
        <v>1025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SUM(P220:P229)</f>
        <v>0</v>
      </c>
      <c r="Q219" s="209"/>
      <c r="R219" s="210">
        <f>SUM(R220:R229)</f>
        <v>0.11349450000000001</v>
      </c>
      <c r="S219" s="209"/>
      <c r="T219" s="211">
        <f>SUM(T220:T229)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86</v>
      </c>
      <c r="AT219" s="213" t="s">
        <v>76</v>
      </c>
      <c r="AU219" s="213" t="s">
        <v>84</v>
      </c>
      <c r="AY219" s="212" t="s">
        <v>166</v>
      </c>
      <c r="BK219" s="214">
        <f>SUM(BK220:BK229)</f>
        <v>0</v>
      </c>
    </row>
    <row r="220" s="2" customFormat="1">
      <c r="A220" s="41"/>
      <c r="B220" s="42"/>
      <c r="C220" s="217" t="s">
        <v>418</v>
      </c>
      <c r="D220" s="217" t="s">
        <v>168</v>
      </c>
      <c r="E220" s="218" t="s">
        <v>1036</v>
      </c>
      <c r="F220" s="219" t="s">
        <v>1037</v>
      </c>
      <c r="G220" s="220" t="s">
        <v>171</v>
      </c>
      <c r="H220" s="221">
        <v>10.619999999999999</v>
      </c>
      <c r="I220" s="222"/>
      <c r="J220" s="223">
        <f>ROUND(I220*H220,2)</f>
        <v>0</v>
      </c>
      <c r="K220" s="219" t="s">
        <v>172</v>
      </c>
      <c r="L220" s="47"/>
      <c r="M220" s="224" t="s">
        <v>32</v>
      </c>
      <c r="N220" s="225" t="s">
        <v>48</v>
      </c>
      <c r="O220" s="87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8" t="s">
        <v>245</v>
      </c>
      <c r="AT220" s="228" t="s">
        <v>168</v>
      </c>
      <c r="AU220" s="228" t="s">
        <v>86</v>
      </c>
      <c r="AY220" s="19" t="s">
        <v>166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9" t="s">
        <v>84</v>
      </c>
      <c r="BK220" s="229">
        <f>ROUND(I220*H220,2)</f>
        <v>0</v>
      </c>
      <c r="BL220" s="19" t="s">
        <v>245</v>
      </c>
      <c r="BM220" s="228" t="s">
        <v>2320</v>
      </c>
    </row>
    <row r="221" s="13" customFormat="1">
      <c r="A221" s="13"/>
      <c r="B221" s="230"/>
      <c r="C221" s="231"/>
      <c r="D221" s="232" t="s">
        <v>175</v>
      </c>
      <c r="E221" s="233" t="s">
        <v>32</v>
      </c>
      <c r="F221" s="234" t="s">
        <v>2321</v>
      </c>
      <c r="G221" s="231"/>
      <c r="H221" s="235">
        <v>10.619999999999999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175</v>
      </c>
      <c r="AU221" s="241" t="s">
        <v>86</v>
      </c>
      <c r="AV221" s="13" t="s">
        <v>86</v>
      </c>
      <c r="AW221" s="13" t="s">
        <v>39</v>
      </c>
      <c r="AX221" s="13" t="s">
        <v>84</v>
      </c>
      <c r="AY221" s="241" t="s">
        <v>166</v>
      </c>
    </row>
    <row r="222" s="2" customFormat="1" ht="16.5" customHeight="1">
      <c r="A222" s="41"/>
      <c r="B222" s="42"/>
      <c r="C222" s="263" t="s">
        <v>423</v>
      </c>
      <c r="D222" s="263" t="s">
        <v>267</v>
      </c>
      <c r="E222" s="264" t="s">
        <v>1041</v>
      </c>
      <c r="F222" s="265" t="s">
        <v>1042</v>
      </c>
      <c r="G222" s="266" t="s">
        <v>171</v>
      </c>
      <c r="H222" s="267">
        <v>11.151</v>
      </c>
      <c r="I222" s="268"/>
      <c r="J222" s="269">
        <f>ROUND(I222*H222,2)</f>
        <v>0</v>
      </c>
      <c r="K222" s="265" t="s">
        <v>172</v>
      </c>
      <c r="L222" s="270"/>
      <c r="M222" s="271" t="s">
        <v>32</v>
      </c>
      <c r="N222" s="272" t="s">
        <v>48</v>
      </c>
      <c r="O222" s="87"/>
      <c r="P222" s="226">
        <f>O222*H222</f>
        <v>0</v>
      </c>
      <c r="Q222" s="226">
        <v>0.0015</v>
      </c>
      <c r="R222" s="226">
        <f>Q222*H222</f>
        <v>0.016726500000000002</v>
      </c>
      <c r="S222" s="226">
        <v>0</v>
      </c>
      <c r="T222" s="22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8" t="s">
        <v>332</v>
      </c>
      <c r="AT222" s="228" t="s">
        <v>267</v>
      </c>
      <c r="AU222" s="228" t="s">
        <v>86</v>
      </c>
      <c r="AY222" s="19" t="s">
        <v>166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9" t="s">
        <v>84</v>
      </c>
      <c r="BK222" s="229">
        <f>ROUND(I222*H222,2)</f>
        <v>0</v>
      </c>
      <c r="BL222" s="19" t="s">
        <v>245</v>
      </c>
      <c r="BM222" s="228" t="s">
        <v>2322</v>
      </c>
    </row>
    <row r="223" s="13" customFormat="1">
      <c r="A223" s="13"/>
      <c r="B223" s="230"/>
      <c r="C223" s="231"/>
      <c r="D223" s="232" t="s">
        <v>175</v>
      </c>
      <c r="E223" s="231"/>
      <c r="F223" s="234" t="s">
        <v>2323</v>
      </c>
      <c r="G223" s="231"/>
      <c r="H223" s="235">
        <v>11.151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175</v>
      </c>
      <c r="AU223" s="241" t="s">
        <v>86</v>
      </c>
      <c r="AV223" s="13" t="s">
        <v>86</v>
      </c>
      <c r="AW223" s="13" t="s">
        <v>4</v>
      </c>
      <c r="AX223" s="13" t="s">
        <v>84</v>
      </c>
      <c r="AY223" s="241" t="s">
        <v>166</v>
      </c>
    </row>
    <row r="224" s="2" customFormat="1">
      <c r="A224" s="41"/>
      <c r="B224" s="42"/>
      <c r="C224" s="217" t="s">
        <v>429</v>
      </c>
      <c r="D224" s="217" t="s">
        <v>168</v>
      </c>
      <c r="E224" s="218" t="s">
        <v>2324</v>
      </c>
      <c r="F224" s="219" t="s">
        <v>2325</v>
      </c>
      <c r="G224" s="220" t="s">
        <v>215</v>
      </c>
      <c r="H224" s="221">
        <v>1.728</v>
      </c>
      <c r="I224" s="222"/>
      <c r="J224" s="223">
        <f>ROUND(I224*H224,2)</f>
        <v>0</v>
      </c>
      <c r="K224" s="219" t="s">
        <v>172</v>
      </c>
      <c r="L224" s="47"/>
      <c r="M224" s="224" t="s">
        <v>32</v>
      </c>
      <c r="N224" s="225" t="s">
        <v>48</v>
      </c>
      <c r="O224" s="87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8" t="s">
        <v>245</v>
      </c>
      <c r="AT224" s="228" t="s">
        <v>168</v>
      </c>
      <c r="AU224" s="228" t="s">
        <v>86</v>
      </c>
      <c r="AY224" s="19" t="s">
        <v>166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9" t="s">
        <v>84</v>
      </c>
      <c r="BK224" s="229">
        <f>ROUND(I224*H224,2)</f>
        <v>0</v>
      </c>
      <c r="BL224" s="19" t="s">
        <v>245</v>
      </c>
      <c r="BM224" s="228" t="s">
        <v>2326</v>
      </c>
    </row>
    <row r="225" s="13" customFormat="1">
      <c r="A225" s="13"/>
      <c r="B225" s="230"/>
      <c r="C225" s="231"/>
      <c r="D225" s="232" t="s">
        <v>175</v>
      </c>
      <c r="E225" s="233" t="s">
        <v>32</v>
      </c>
      <c r="F225" s="234" t="s">
        <v>2327</v>
      </c>
      <c r="G225" s="231"/>
      <c r="H225" s="235">
        <v>1.728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175</v>
      </c>
      <c r="AU225" s="241" t="s">
        <v>86</v>
      </c>
      <c r="AV225" s="13" t="s">
        <v>86</v>
      </c>
      <c r="AW225" s="13" t="s">
        <v>39</v>
      </c>
      <c r="AX225" s="13" t="s">
        <v>84</v>
      </c>
      <c r="AY225" s="241" t="s">
        <v>166</v>
      </c>
    </row>
    <row r="226" s="2" customFormat="1" ht="16.5" customHeight="1">
      <c r="A226" s="41"/>
      <c r="B226" s="42"/>
      <c r="C226" s="263" t="s">
        <v>448</v>
      </c>
      <c r="D226" s="263" t="s">
        <v>267</v>
      </c>
      <c r="E226" s="264" t="s">
        <v>2328</v>
      </c>
      <c r="F226" s="265" t="s">
        <v>2329</v>
      </c>
      <c r="G226" s="266" t="s">
        <v>171</v>
      </c>
      <c r="H226" s="267">
        <v>12.096</v>
      </c>
      <c r="I226" s="268"/>
      <c r="J226" s="269">
        <f>ROUND(I226*H226,2)</f>
        <v>0</v>
      </c>
      <c r="K226" s="265" t="s">
        <v>172</v>
      </c>
      <c r="L226" s="270"/>
      <c r="M226" s="271" t="s">
        <v>32</v>
      </c>
      <c r="N226" s="272" t="s">
        <v>48</v>
      </c>
      <c r="O226" s="87"/>
      <c r="P226" s="226">
        <f>O226*H226</f>
        <v>0</v>
      </c>
      <c r="Q226" s="226">
        <v>0.0080000000000000002</v>
      </c>
      <c r="R226" s="226">
        <f>Q226*H226</f>
        <v>0.096768000000000007</v>
      </c>
      <c r="S226" s="226">
        <v>0</v>
      </c>
      <c r="T226" s="227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8" t="s">
        <v>332</v>
      </c>
      <c r="AT226" s="228" t="s">
        <v>267</v>
      </c>
      <c r="AU226" s="228" t="s">
        <v>86</v>
      </c>
      <c r="AY226" s="19" t="s">
        <v>166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9" t="s">
        <v>84</v>
      </c>
      <c r="BK226" s="229">
        <f>ROUND(I226*H226,2)</f>
        <v>0</v>
      </c>
      <c r="BL226" s="19" t="s">
        <v>245</v>
      </c>
      <c r="BM226" s="228" t="s">
        <v>2330</v>
      </c>
    </row>
    <row r="227" s="13" customFormat="1">
      <c r="A227" s="13"/>
      <c r="B227" s="230"/>
      <c r="C227" s="231"/>
      <c r="D227" s="232" t="s">
        <v>175</v>
      </c>
      <c r="E227" s="233" t="s">
        <v>32</v>
      </c>
      <c r="F227" s="234" t="s">
        <v>2331</v>
      </c>
      <c r="G227" s="231"/>
      <c r="H227" s="235">
        <v>11.52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175</v>
      </c>
      <c r="AU227" s="241" t="s">
        <v>86</v>
      </c>
      <c r="AV227" s="13" t="s">
        <v>86</v>
      </c>
      <c r="AW227" s="13" t="s">
        <v>39</v>
      </c>
      <c r="AX227" s="13" t="s">
        <v>84</v>
      </c>
      <c r="AY227" s="241" t="s">
        <v>166</v>
      </c>
    </row>
    <row r="228" s="13" customFormat="1">
      <c r="A228" s="13"/>
      <c r="B228" s="230"/>
      <c r="C228" s="231"/>
      <c r="D228" s="232" t="s">
        <v>175</v>
      </c>
      <c r="E228" s="231"/>
      <c r="F228" s="234" t="s">
        <v>2332</v>
      </c>
      <c r="G228" s="231"/>
      <c r="H228" s="235">
        <v>12.096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175</v>
      </c>
      <c r="AU228" s="241" t="s">
        <v>86</v>
      </c>
      <c r="AV228" s="13" t="s">
        <v>86</v>
      </c>
      <c r="AW228" s="13" t="s">
        <v>4</v>
      </c>
      <c r="AX228" s="13" t="s">
        <v>84</v>
      </c>
      <c r="AY228" s="241" t="s">
        <v>166</v>
      </c>
    </row>
    <row r="229" s="2" customFormat="1">
      <c r="A229" s="41"/>
      <c r="B229" s="42"/>
      <c r="C229" s="217" t="s">
        <v>453</v>
      </c>
      <c r="D229" s="217" t="s">
        <v>168</v>
      </c>
      <c r="E229" s="218" t="s">
        <v>1046</v>
      </c>
      <c r="F229" s="219" t="s">
        <v>1047</v>
      </c>
      <c r="G229" s="220" t="s">
        <v>274</v>
      </c>
      <c r="H229" s="221">
        <v>0.113</v>
      </c>
      <c r="I229" s="222"/>
      <c r="J229" s="223">
        <f>ROUND(I229*H229,2)</f>
        <v>0</v>
      </c>
      <c r="K229" s="219" t="s">
        <v>172</v>
      </c>
      <c r="L229" s="47"/>
      <c r="M229" s="224" t="s">
        <v>32</v>
      </c>
      <c r="N229" s="225" t="s">
        <v>48</v>
      </c>
      <c r="O229" s="87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8" t="s">
        <v>245</v>
      </c>
      <c r="AT229" s="228" t="s">
        <v>168</v>
      </c>
      <c r="AU229" s="228" t="s">
        <v>86</v>
      </c>
      <c r="AY229" s="19" t="s">
        <v>166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9" t="s">
        <v>84</v>
      </c>
      <c r="BK229" s="229">
        <f>ROUND(I229*H229,2)</f>
        <v>0</v>
      </c>
      <c r="BL229" s="19" t="s">
        <v>245</v>
      </c>
      <c r="BM229" s="228" t="s">
        <v>2333</v>
      </c>
    </row>
    <row r="230" s="12" customFormat="1" ht="22.8" customHeight="1">
      <c r="A230" s="12"/>
      <c r="B230" s="201"/>
      <c r="C230" s="202"/>
      <c r="D230" s="203" t="s">
        <v>76</v>
      </c>
      <c r="E230" s="215" t="s">
        <v>1049</v>
      </c>
      <c r="F230" s="215" t="s">
        <v>1050</v>
      </c>
      <c r="G230" s="202"/>
      <c r="H230" s="202"/>
      <c r="I230" s="205"/>
      <c r="J230" s="216">
        <f>BK230</f>
        <v>0</v>
      </c>
      <c r="K230" s="202"/>
      <c r="L230" s="207"/>
      <c r="M230" s="208"/>
      <c r="N230" s="209"/>
      <c r="O230" s="209"/>
      <c r="P230" s="210">
        <f>P231</f>
        <v>0</v>
      </c>
      <c r="Q230" s="209"/>
      <c r="R230" s="210">
        <f>R231</f>
        <v>0.049599999999999998</v>
      </c>
      <c r="S230" s="209"/>
      <c r="T230" s="211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2" t="s">
        <v>86</v>
      </c>
      <c r="AT230" s="213" t="s">
        <v>76</v>
      </c>
      <c r="AU230" s="213" t="s">
        <v>84</v>
      </c>
      <c r="AY230" s="212" t="s">
        <v>166</v>
      </c>
      <c r="BK230" s="214">
        <f>BK231</f>
        <v>0</v>
      </c>
    </row>
    <row r="231" s="2" customFormat="1" ht="16.5" customHeight="1">
      <c r="A231" s="41"/>
      <c r="B231" s="42"/>
      <c r="C231" s="217" t="s">
        <v>458</v>
      </c>
      <c r="D231" s="217" t="s">
        <v>168</v>
      </c>
      <c r="E231" s="218" t="s">
        <v>2334</v>
      </c>
      <c r="F231" s="219" t="s">
        <v>2335</v>
      </c>
      <c r="G231" s="220" t="s">
        <v>205</v>
      </c>
      <c r="H231" s="221">
        <v>16</v>
      </c>
      <c r="I231" s="222"/>
      <c r="J231" s="223">
        <f>ROUND(I231*H231,2)</f>
        <v>0</v>
      </c>
      <c r="K231" s="219" t="s">
        <v>32</v>
      </c>
      <c r="L231" s="47"/>
      <c r="M231" s="224" t="s">
        <v>32</v>
      </c>
      <c r="N231" s="225" t="s">
        <v>48</v>
      </c>
      <c r="O231" s="87"/>
      <c r="P231" s="226">
        <f>O231*H231</f>
        <v>0</v>
      </c>
      <c r="Q231" s="226">
        <v>0.0030999999999999999</v>
      </c>
      <c r="R231" s="226">
        <f>Q231*H231</f>
        <v>0.049599999999999998</v>
      </c>
      <c r="S231" s="226">
        <v>0</v>
      </c>
      <c r="T231" s="22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8" t="s">
        <v>245</v>
      </c>
      <c r="AT231" s="228" t="s">
        <v>168</v>
      </c>
      <c r="AU231" s="228" t="s">
        <v>86</v>
      </c>
      <c r="AY231" s="19" t="s">
        <v>166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9" t="s">
        <v>84</v>
      </c>
      <c r="BK231" s="229">
        <f>ROUND(I231*H231,2)</f>
        <v>0</v>
      </c>
      <c r="BL231" s="19" t="s">
        <v>245</v>
      </c>
      <c r="BM231" s="228" t="s">
        <v>2336</v>
      </c>
    </row>
    <row r="232" s="12" customFormat="1" ht="22.8" customHeight="1">
      <c r="A232" s="12"/>
      <c r="B232" s="201"/>
      <c r="C232" s="202"/>
      <c r="D232" s="203" t="s">
        <v>76</v>
      </c>
      <c r="E232" s="215" t="s">
        <v>1124</v>
      </c>
      <c r="F232" s="215" t="s">
        <v>1125</v>
      </c>
      <c r="G232" s="202"/>
      <c r="H232" s="202"/>
      <c r="I232" s="205"/>
      <c r="J232" s="216">
        <f>BK232</f>
        <v>0</v>
      </c>
      <c r="K232" s="202"/>
      <c r="L232" s="207"/>
      <c r="M232" s="208"/>
      <c r="N232" s="209"/>
      <c r="O232" s="209"/>
      <c r="P232" s="210">
        <f>SUM(P233:P238)</f>
        <v>0</v>
      </c>
      <c r="Q232" s="209"/>
      <c r="R232" s="210">
        <f>SUM(R233:R238)</f>
        <v>0</v>
      </c>
      <c r="S232" s="209"/>
      <c r="T232" s="211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86</v>
      </c>
      <c r="AT232" s="213" t="s">
        <v>76</v>
      </c>
      <c r="AU232" s="213" t="s">
        <v>84</v>
      </c>
      <c r="AY232" s="212" t="s">
        <v>166</v>
      </c>
      <c r="BK232" s="214">
        <f>SUM(BK233:BK238)</f>
        <v>0</v>
      </c>
    </row>
    <row r="233" s="2" customFormat="1" ht="16.5" customHeight="1">
      <c r="A233" s="41"/>
      <c r="B233" s="42"/>
      <c r="C233" s="217" t="s">
        <v>464</v>
      </c>
      <c r="D233" s="217" t="s">
        <v>168</v>
      </c>
      <c r="E233" s="218" t="s">
        <v>2337</v>
      </c>
      <c r="F233" s="219" t="s">
        <v>2338</v>
      </c>
      <c r="G233" s="220" t="s">
        <v>205</v>
      </c>
      <c r="H233" s="221">
        <v>3</v>
      </c>
      <c r="I233" s="222"/>
      <c r="J233" s="223">
        <f>ROUND(I233*H233,2)</f>
        <v>0</v>
      </c>
      <c r="K233" s="219" t="s">
        <v>32</v>
      </c>
      <c r="L233" s="47"/>
      <c r="M233" s="224" t="s">
        <v>32</v>
      </c>
      <c r="N233" s="225" t="s">
        <v>48</v>
      </c>
      <c r="O233" s="87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8" t="s">
        <v>245</v>
      </c>
      <c r="AT233" s="228" t="s">
        <v>168</v>
      </c>
      <c r="AU233" s="228" t="s">
        <v>86</v>
      </c>
      <c r="AY233" s="19" t="s">
        <v>166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9" t="s">
        <v>84</v>
      </c>
      <c r="BK233" s="229">
        <f>ROUND(I233*H233,2)</f>
        <v>0</v>
      </c>
      <c r="BL233" s="19" t="s">
        <v>245</v>
      </c>
      <c r="BM233" s="228" t="s">
        <v>2339</v>
      </c>
    </row>
    <row r="234" s="2" customFormat="1">
      <c r="A234" s="41"/>
      <c r="B234" s="42"/>
      <c r="C234" s="43"/>
      <c r="D234" s="232" t="s">
        <v>308</v>
      </c>
      <c r="E234" s="43"/>
      <c r="F234" s="273" t="s">
        <v>2340</v>
      </c>
      <c r="G234" s="43"/>
      <c r="H234" s="43"/>
      <c r="I234" s="274"/>
      <c r="J234" s="43"/>
      <c r="K234" s="43"/>
      <c r="L234" s="47"/>
      <c r="M234" s="275"/>
      <c r="N234" s="27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308</v>
      </c>
      <c r="AU234" s="19" t="s">
        <v>86</v>
      </c>
    </row>
    <row r="235" s="13" customFormat="1">
      <c r="A235" s="13"/>
      <c r="B235" s="230"/>
      <c r="C235" s="231"/>
      <c r="D235" s="232" t="s">
        <v>175</v>
      </c>
      <c r="E235" s="233" t="s">
        <v>32</v>
      </c>
      <c r="F235" s="234" t="s">
        <v>2341</v>
      </c>
      <c r="G235" s="231"/>
      <c r="H235" s="235">
        <v>1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175</v>
      </c>
      <c r="AU235" s="241" t="s">
        <v>86</v>
      </c>
      <c r="AV235" s="13" t="s">
        <v>86</v>
      </c>
      <c r="AW235" s="13" t="s">
        <v>39</v>
      </c>
      <c r="AX235" s="13" t="s">
        <v>77</v>
      </c>
      <c r="AY235" s="241" t="s">
        <v>166</v>
      </c>
    </row>
    <row r="236" s="13" customFormat="1">
      <c r="A236" s="13"/>
      <c r="B236" s="230"/>
      <c r="C236" s="231"/>
      <c r="D236" s="232" t="s">
        <v>175</v>
      </c>
      <c r="E236" s="233" t="s">
        <v>32</v>
      </c>
      <c r="F236" s="234" t="s">
        <v>2298</v>
      </c>
      <c r="G236" s="231"/>
      <c r="H236" s="235">
        <v>1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175</v>
      </c>
      <c r="AU236" s="241" t="s">
        <v>86</v>
      </c>
      <c r="AV236" s="13" t="s">
        <v>86</v>
      </c>
      <c r="AW236" s="13" t="s">
        <v>39</v>
      </c>
      <c r="AX236" s="13" t="s">
        <v>77</v>
      </c>
      <c r="AY236" s="241" t="s">
        <v>166</v>
      </c>
    </row>
    <row r="237" s="13" customFormat="1">
      <c r="A237" s="13"/>
      <c r="B237" s="230"/>
      <c r="C237" s="231"/>
      <c r="D237" s="232" t="s">
        <v>175</v>
      </c>
      <c r="E237" s="233" t="s">
        <v>32</v>
      </c>
      <c r="F237" s="234" t="s">
        <v>2342</v>
      </c>
      <c r="G237" s="231"/>
      <c r="H237" s="235">
        <v>1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175</v>
      </c>
      <c r="AU237" s="241" t="s">
        <v>86</v>
      </c>
      <c r="AV237" s="13" t="s">
        <v>86</v>
      </c>
      <c r="AW237" s="13" t="s">
        <v>39</v>
      </c>
      <c r="AX237" s="13" t="s">
        <v>77</v>
      </c>
      <c r="AY237" s="241" t="s">
        <v>166</v>
      </c>
    </row>
    <row r="238" s="14" customFormat="1">
      <c r="A238" s="14"/>
      <c r="B238" s="242"/>
      <c r="C238" s="243"/>
      <c r="D238" s="232" t="s">
        <v>175</v>
      </c>
      <c r="E238" s="244" t="s">
        <v>32</v>
      </c>
      <c r="F238" s="245" t="s">
        <v>219</v>
      </c>
      <c r="G238" s="243"/>
      <c r="H238" s="246">
        <v>3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175</v>
      </c>
      <c r="AU238" s="252" t="s">
        <v>86</v>
      </c>
      <c r="AV238" s="14" t="s">
        <v>173</v>
      </c>
      <c r="AW238" s="14" t="s">
        <v>39</v>
      </c>
      <c r="AX238" s="14" t="s">
        <v>84</v>
      </c>
      <c r="AY238" s="252" t="s">
        <v>166</v>
      </c>
    </row>
    <row r="239" s="12" customFormat="1" ht="22.8" customHeight="1">
      <c r="A239" s="12"/>
      <c r="B239" s="201"/>
      <c r="C239" s="202"/>
      <c r="D239" s="203" t="s">
        <v>76</v>
      </c>
      <c r="E239" s="215" t="s">
        <v>2343</v>
      </c>
      <c r="F239" s="215" t="s">
        <v>2344</v>
      </c>
      <c r="G239" s="202"/>
      <c r="H239" s="202"/>
      <c r="I239" s="205"/>
      <c r="J239" s="216">
        <f>BK239</f>
        <v>0</v>
      </c>
      <c r="K239" s="202"/>
      <c r="L239" s="207"/>
      <c r="M239" s="208"/>
      <c r="N239" s="209"/>
      <c r="O239" s="209"/>
      <c r="P239" s="210">
        <f>SUM(P240:P264)</f>
        <v>0</v>
      </c>
      <c r="Q239" s="209"/>
      <c r="R239" s="210">
        <f>SUM(R240:R264)</f>
        <v>0.058372</v>
      </c>
      <c r="S239" s="209"/>
      <c r="T239" s="211">
        <f>SUM(T240:T264)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2" t="s">
        <v>86</v>
      </c>
      <c r="AT239" s="213" t="s">
        <v>76</v>
      </c>
      <c r="AU239" s="213" t="s">
        <v>84</v>
      </c>
      <c r="AY239" s="212" t="s">
        <v>166</v>
      </c>
      <c r="BK239" s="214">
        <f>SUM(BK240:BK264)</f>
        <v>0</v>
      </c>
    </row>
    <row r="240" s="2" customFormat="1" ht="16.5" customHeight="1">
      <c r="A240" s="41"/>
      <c r="B240" s="42"/>
      <c r="C240" s="217" t="s">
        <v>469</v>
      </c>
      <c r="D240" s="217" t="s">
        <v>168</v>
      </c>
      <c r="E240" s="218" t="s">
        <v>2345</v>
      </c>
      <c r="F240" s="219" t="s">
        <v>2346</v>
      </c>
      <c r="G240" s="220" t="s">
        <v>205</v>
      </c>
      <c r="H240" s="221">
        <v>3</v>
      </c>
      <c r="I240" s="222"/>
      <c r="J240" s="223">
        <f>ROUND(I240*H240,2)</f>
        <v>0</v>
      </c>
      <c r="K240" s="219" t="s">
        <v>172</v>
      </c>
      <c r="L240" s="47"/>
      <c r="M240" s="224" t="s">
        <v>32</v>
      </c>
      <c r="N240" s="225" t="s">
        <v>48</v>
      </c>
      <c r="O240" s="87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8" t="s">
        <v>245</v>
      </c>
      <c r="AT240" s="228" t="s">
        <v>168</v>
      </c>
      <c r="AU240" s="228" t="s">
        <v>86</v>
      </c>
      <c r="AY240" s="19" t="s">
        <v>166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9" t="s">
        <v>84</v>
      </c>
      <c r="BK240" s="229">
        <f>ROUND(I240*H240,2)</f>
        <v>0</v>
      </c>
      <c r="BL240" s="19" t="s">
        <v>245</v>
      </c>
      <c r="BM240" s="228" t="s">
        <v>2347</v>
      </c>
    </row>
    <row r="241" s="13" customFormat="1">
      <c r="A241" s="13"/>
      <c r="B241" s="230"/>
      <c r="C241" s="231"/>
      <c r="D241" s="232" t="s">
        <v>175</v>
      </c>
      <c r="E241" s="233" t="s">
        <v>32</v>
      </c>
      <c r="F241" s="234" t="s">
        <v>2296</v>
      </c>
      <c r="G241" s="231"/>
      <c r="H241" s="235">
        <v>1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175</v>
      </c>
      <c r="AU241" s="241" t="s">
        <v>86</v>
      </c>
      <c r="AV241" s="13" t="s">
        <v>86</v>
      </c>
      <c r="AW241" s="13" t="s">
        <v>39</v>
      </c>
      <c r="AX241" s="13" t="s">
        <v>77</v>
      </c>
      <c r="AY241" s="241" t="s">
        <v>166</v>
      </c>
    </row>
    <row r="242" s="13" customFormat="1">
      <c r="A242" s="13"/>
      <c r="B242" s="230"/>
      <c r="C242" s="231"/>
      <c r="D242" s="232" t="s">
        <v>175</v>
      </c>
      <c r="E242" s="233" t="s">
        <v>32</v>
      </c>
      <c r="F242" s="234" t="s">
        <v>2298</v>
      </c>
      <c r="G242" s="231"/>
      <c r="H242" s="235">
        <v>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175</v>
      </c>
      <c r="AU242" s="241" t="s">
        <v>86</v>
      </c>
      <c r="AV242" s="13" t="s">
        <v>86</v>
      </c>
      <c r="AW242" s="13" t="s">
        <v>39</v>
      </c>
      <c r="AX242" s="13" t="s">
        <v>77</v>
      </c>
      <c r="AY242" s="241" t="s">
        <v>166</v>
      </c>
    </row>
    <row r="243" s="13" customFormat="1">
      <c r="A243" s="13"/>
      <c r="B243" s="230"/>
      <c r="C243" s="231"/>
      <c r="D243" s="232" t="s">
        <v>175</v>
      </c>
      <c r="E243" s="233" t="s">
        <v>32</v>
      </c>
      <c r="F243" s="234" t="s">
        <v>2348</v>
      </c>
      <c r="G243" s="231"/>
      <c r="H243" s="235">
        <v>1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175</v>
      </c>
      <c r="AU243" s="241" t="s">
        <v>86</v>
      </c>
      <c r="AV243" s="13" t="s">
        <v>86</v>
      </c>
      <c r="AW243" s="13" t="s">
        <v>39</v>
      </c>
      <c r="AX243" s="13" t="s">
        <v>77</v>
      </c>
      <c r="AY243" s="241" t="s">
        <v>166</v>
      </c>
    </row>
    <row r="244" s="14" customFormat="1">
      <c r="A244" s="14"/>
      <c r="B244" s="242"/>
      <c r="C244" s="243"/>
      <c r="D244" s="232" t="s">
        <v>175</v>
      </c>
      <c r="E244" s="244" t="s">
        <v>32</v>
      </c>
      <c r="F244" s="245" t="s">
        <v>219</v>
      </c>
      <c r="G244" s="243"/>
      <c r="H244" s="246">
        <v>3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175</v>
      </c>
      <c r="AU244" s="252" t="s">
        <v>86</v>
      </c>
      <c r="AV244" s="14" t="s">
        <v>173</v>
      </c>
      <c r="AW244" s="14" t="s">
        <v>39</v>
      </c>
      <c r="AX244" s="14" t="s">
        <v>84</v>
      </c>
      <c r="AY244" s="252" t="s">
        <v>166</v>
      </c>
    </row>
    <row r="245" s="2" customFormat="1" ht="16.5" customHeight="1">
      <c r="A245" s="41"/>
      <c r="B245" s="42"/>
      <c r="C245" s="263" t="s">
        <v>473</v>
      </c>
      <c r="D245" s="263" t="s">
        <v>267</v>
      </c>
      <c r="E245" s="264" t="s">
        <v>2349</v>
      </c>
      <c r="F245" s="265" t="s">
        <v>2350</v>
      </c>
      <c r="G245" s="266" t="s">
        <v>205</v>
      </c>
      <c r="H245" s="267">
        <v>1</v>
      </c>
      <c r="I245" s="268"/>
      <c r="J245" s="269">
        <f>ROUND(I245*H245,2)</f>
        <v>0</v>
      </c>
      <c r="K245" s="265" t="s">
        <v>172</v>
      </c>
      <c r="L245" s="270"/>
      <c r="M245" s="271" t="s">
        <v>32</v>
      </c>
      <c r="N245" s="272" t="s">
        <v>48</v>
      </c>
      <c r="O245" s="87"/>
      <c r="P245" s="226">
        <f>O245*H245</f>
        <v>0</v>
      </c>
      <c r="Q245" s="226">
        <v>0.0015</v>
      </c>
      <c r="R245" s="226">
        <f>Q245*H245</f>
        <v>0.0015</v>
      </c>
      <c r="S245" s="226">
        <v>0</v>
      </c>
      <c r="T245" s="22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8" t="s">
        <v>332</v>
      </c>
      <c r="AT245" s="228" t="s">
        <v>267</v>
      </c>
      <c r="AU245" s="228" t="s">
        <v>86</v>
      </c>
      <c r="AY245" s="19" t="s">
        <v>166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9" t="s">
        <v>84</v>
      </c>
      <c r="BK245" s="229">
        <f>ROUND(I245*H245,2)</f>
        <v>0</v>
      </c>
      <c r="BL245" s="19" t="s">
        <v>245</v>
      </c>
      <c r="BM245" s="228" t="s">
        <v>2351</v>
      </c>
    </row>
    <row r="246" s="2" customFormat="1">
      <c r="A246" s="41"/>
      <c r="B246" s="42"/>
      <c r="C246" s="43"/>
      <c r="D246" s="232" t="s">
        <v>308</v>
      </c>
      <c r="E246" s="43"/>
      <c r="F246" s="273" t="s">
        <v>2352</v>
      </c>
      <c r="G246" s="43"/>
      <c r="H246" s="43"/>
      <c r="I246" s="274"/>
      <c r="J246" s="43"/>
      <c r="K246" s="43"/>
      <c r="L246" s="47"/>
      <c r="M246" s="275"/>
      <c r="N246" s="27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308</v>
      </c>
      <c r="AU246" s="19" t="s">
        <v>86</v>
      </c>
    </row>
    <row r="247" s="2" customFormat="1" ht="16.5" customHeight="1">
      <c r="A247" s="41"/>
      <c r="B247" s="42"/>
      <c r="C247" s="263" t="s">
        <v>478</v>
      </c>
      <c r="D247" s="263" t="s">
        <v>267</v>
      </c>
      <c r="E247" s="264" t="s">
        <v>2353</v>
      </c>
      <c r="F247" s="265" t="s">
        <v>2354</v>
      </c>
      <c r="G247" s="266" t="s">
        <v>205</v>
      </c>
      <c r="H247" s="267">
        <v>1</v>
      </c>
      <c r="I247" s="268"/>
      <c r="J247" s="269">
        <f>ROUND(I247*H247,2)</f>
        <v>0</v>
      </c>
      <c r="K247" s="265" t="s">
        <v>172</v>
      </c>
      <c r="L247" s="270"/>
      <c r="M247" s="271" t="s">
        <v>32</v>
      </c>
      <c r="N247" s="272" t="s">
        <v>48</v>
      </c>
      <c r="O247" s="87"/>
      <c r="P247" s="226">
        <f>O247*H247</f>
        <v>0</v>
      </c>
      <c r="Q247" s="226">
        <v>0.00040000000000000002</v>
      </c>
      <c r="R247" s="226">
        <f>Q247*H247</f>
        <v>0.00040000000000000002</v>
      </c>
      <c r="S247" s="226">
        <v>0</v>
      </c>
      <c r="T247" s="227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8" t="s">
        <v>332</v>
      </c>
      <c r="AT247" s="228" t="s">
        <v>267</v>
      </c>
      <c r="AU247" s="228" t="s">
        <v>86</v>
      </c>
      <c r="AY247" s="19" t="s">
        <v>166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9" t="s">
        <v>84</v>
      </c>
      <c r="BK247" s="229">
        <f>ROUND(I247*H247,2)</f>
        <v>0</v>
      </c>
      <c r="BL247" s="19" t="s">
        <v>245</v>
      </c>
      <c r="BM247" s="228" t="s">
        <v>2355</v>
      </c>
    </row>
    <row r="248" s="2" customFormat="1">
      <c r="A248" s="41"/>
      <c r="B248" s="42"/>
      <c r="C248" s="43"/>
      <c r="D248" s="232" t="s">
        <v>308</v>
      </c>
      <c r="E248" s="43"/>
      <c r="F248" s="273" t="s">
        <v>2356</v>
      </c>
      <c r="G248" s="43"/>
      <c r="H248" s="43"/>
      <c r="I248" s="274"/>
      <c r="J248" s="43"/>
      <c r="K248" s="43"/>
      <c r="L248" s="47"/>
      <c r="M248" s="275"/>
      <c r="N248" s="27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308</v>
      </c>
      <c r="AU248" s="19" t="s">
        <v>86</v>
      </c>
    </row>
    <row r="249" s="2" customFormat="1" ht="16.5" customHeight="1">
      <c r="A249" s="41"/>
      <c r="B249" s="42"/>
      <c r="C249" s="263" t="s">
        <v>483</v>
      </c>
      <c r="D249" s="263" t="s">
        <v>267</v>
      </c>
      <c r="E249" s="264" t="s">
        <v>2357</v>
      </c>
      <c r="F249" s="265" t="s">
        <v>2358</v>
      </c>
      <c r="G249" s="266" t="s">
        <v>205</v>
      </c>
      <c r="H249" s="267">
        <v>1</v>
      </c>
      <c r="I249" s="268"/>
      <c r="J249" s="269">
        <f>ROUND(I249*H249,2)</f>
        <v>0</v>
      </c>
      <c r="K249" s="265" t="s">
        <v>172</v>
      </c>
      <c r="L249" s="270"/>
      <c r="M249" s="271" t="s">
        <v>32</v>
      </c>
      <c r="N249" s="272" t="s">
        <v>48</v>
      </c>
      <c r="O249" s="87"/>
      <c r="P249" s="226">
        <f>O249*H249</f>
        <v>0</v>
      </c>
      <c r="Q249" s="226">
        <v>0.00046999999999999999</v>
      </c>
      <c r="R249" s="226">
        <f>Q249*H249</f>
        <v>0.00046999999999999999</v>
      </c>
      <c r="S249" s="226">
        <v>0</v>
      </c>
      <c r="T249" s="22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8" t="s">
        <v>332</v>
      </c>
      <c r="AT249" s="228" t="s">
        <v>267</v>
      </c>
      <c r="AU249" s="228" t="s">
        <v>86</v>
      </c>
      <c r="AY249" s="19" t="s">
        <v>166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9" t="s">
        <v>84</v>
      </c>
      <c r="BK249" s="229">
        <f>ROUND(I249*H249,2)</f>
        <v>0</v>
      </c>
      <c r="BL249" s="19" t="s">
        <v>245</v>
      </c>
      <c r="BM249" s="228" t="s">
        <v>2359</v>
      </c>
    </row>
    <row r="250" s="2" customFormat="1">
      <c r="A250" s="41"/>
      <c r="B250" s="42"/>
      <c r="C250" s="43"/>
      <c r="D250" s="232" t="s">
        <v>308</v>
      </c>
      <c r="E250" s="43"/>
      <c r="F250" s="273" t="s">
        <v>2360</v>
      </c>
      <c r="G250" s="43"/>
      <c r="H250" s="43"/>
      <c r="I250" s="274"/>
      <c r="J250" s="43"/>
      <c r="K250" s="43"/>
      <c r="L250" s="47"/>
      <c r="M250" s="275"/>
      <c r="N250" s="27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308</v>
      </c>
      <c r="AU250" s="19" t="s">
        <v>86</v>
      </c>
    </row>
    <row r="251" s="2" customFormat="1" ht="16.5" customHeight="1">
      <c r="A251" s="41"/>
      <c r="B251" s="42"/>
      <c r="C251" s="217" t="s">
        <v>488</v>
      </c>
      <c r="D251" s="217" t="s">
        <v>168</v>
      </c>
      <c r="E251" s="218" t="s">
        <v>2361</v>
      </c>
      <c r="F251" s="219" t="s">
        <v>2362</v>
      </c>
      <c r="G251" s="220" t="s">
        <v>205</v>
      </c>
      <c r="H251" s="221">
        <v>9</v>
      </c>
      <c r="I251" s="222"/>
      <c r="J251" s="223">
        <f>ROUND(I251*H251,2)</f>
        <v>0</v>
      </c>
      <c r="K251" s="219" t="s">
        <v>172</v>
      </c>
      <c r="L251" s="47"/>
      <c r="M251" s="224" t="s">
        <v>32</v>
      </c>
      <c r="N251" s="225" t="s">
        <v>48</v>
      </c>
      <c r="O251" s="87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8" t="s">
        <v>245</v>
      </c>
      <c r="AT251" s="228" t="s">
        <v>168</v>
      </c>
      <c r="AU251" s="228" t="s">
        <v>86</v>
      </c>
      <c r="AY251" s="19" t="s">
        <v>166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9" t="s">
        <v>84</v>
      </c>
      <c r="BK251" s="229">
        <f>ROUND(I251*H251,2)</f>
        <v>0</v>
      </c>
      <c r="BL251" s="19" t="s">
        <v>245</v>
      </c>
      <c r="BM251" s="228" t="s">
        <v>2363</v>
      </c>
    </row>
    <row r="252" s="13" customFormat="1">
      <c r="A252" s="13"/>
      <c r="B252" s="230"/>
      <c r="C252" s="231"/>
      <c r="D252" s="232" t="s">
        <v>175</v>
      </c>
      <c r="E252" s="233" t="s">
        <v>32</v>
      </c>
      <c r="F252" s="234" t="s">
        <v>2364</v>
      </c>
      <c r="G252" s="231"/>
      <c r="H252" s="235">
        <v>4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175</v>
      </c>
      <c r="AU252" s="241" t="s">
        <v>86</v>
      </c>
      <c r="AV252" s="13" t="s">
        <v>86</v>
      </c>
      <c r="AW252" s="13" t="s">
        <v>39</v>
      </c>
      <c r="AX252" s="13" t="s">
        <v>77</v>
      </c>
      <c r="AY252" s="241" t="s">
        <v>166</v>
      </c>
    </row>
    <row r="253" s="13" customFormat="1">
      <c r="A253" s="13"/>
      <c r="B253" s="230"/>
      <c r="C253" s="231"/>
      <c r="D253" s="232" t="s">
        <v>175</v>
      </c>
      <c r="E253" s="233" t="s">
        <v>32</v>
      </c>
      <c r="F253" s="234" t="s">
        <v>2365</v>
      </c>
      <c r="G253" s="231"/>
      <c r="H253" s="235">
        <v>5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175</v>
      </c>
      <c r="AU253" s="241" t="s">
        <v>86</v>
      </c>
      <c r="AV253" s="13" t="s">
        <v>86</v>
      </c>
      <c r="AW253" s="13" t="s">
        <v>39</v>
      </c>
      <c r="AX253" s="13" t="s">
        <v>77</v>
      </c>
      <c r="AY253" s="241" t="s">
        <v>166</v>
      </c>
    </row>
    <row r="254" s="14" customFormat="1">
      <c r="A254" s="14"/>
      <c r="B254" s="242"/>
      <c r="C254" s="243"/>
      <c r="D254" s="232" t="s">
        <v>175</v>
      </c>
      <c r="E254" s="244" t="s">
        <v>32</v>
      </c>
      <c r="F254" s="245" t="s">
        <v>219</v>
      </c>
      <c r="G254" s="243"/>
      <c r="H254" s="246">
        <v>9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175</v>
      </c>
      <c r="AU254" s="252" t="s">
        <v>86</v>
      </c>
      <c r="AV254" s="14" t="s">
        <v>173</v>
      </c>
      <c r="AW254" s="14" t="s">
        <v>39</v>
      </c>
      <c r="AX254" s="14" t="s">
        <v>84</v>
      </c>
      <c r="AY254" s="252" t="s">
        <v>166</v>
      </c>
    </row>
    <row r="255" s="2" customFormat="1" ht="16.5" customHeight="1">
      <c r="A255" s="41"/>
      <c r="B255" s="42"/>
      <c r="C255" s="263" t="s">
        <v>493</v>
      </c>
      <c r="D255" s="263" t="s">
        <v>267</v>
      </c>
      <c r="E255" s="264" t="s">
        <v>2366</v>
      </c>
      <c r="F255" s="265" t="s">
        <v>2367</v>
      </c>
      <c r="G255" s="266" t="s">
        <v>205</v>
      </c>
      <c r="H255" s="267">
        <v>9</v>
      </c>
      <c r="I255" s="268"/>
      <c r="J255" s="269">
        <f>ROUND(I255*H255,2)</f>
        <v>0</v>
      </c>
      <c r="K255" s="265" t="s">
        <v>172</v>
      </c>
      <c r="L255" s="270"/>
      <c r="M255" s="271" t="s">
        <v>32</v>
      </c>
      <c r="N255" s="272" t="s">
        <v>48</v>
      </c>
      <c r="O255" s="87"/>
      <c r="P255" s="226">
        <f>O255*H255</f>
        <v>0</v>
      </c>
      <c r="Q255" s="226">
        <v>0.00020000000000000001</v>
      </c>
      <c r="R255" s="226">
        <f>Q255*H255</f>
        <v>0.0018000000000000002</v>
      </c>
      <c r="S255" s="226">
        <v>0</v>
      </c>
      <c r="T255" s="22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8" t="s">
        <v>332</v>
      </c>
      <c r="AT255" s="228" t="s">
        <v>267</v>
      </c>
      <c r="AU255" s="228" t="s">
        <v>86</v>
      </c>
      <c r="AY255" s="19" t="s">
        <v>166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9" t="s">
        <v>84</v>
      </c>
      <c r="BK255" s="229">
        <f>ROUND(I255*H255,2)</f>
        <v>0</v>
      </c>
      <c r="BL255" s="19" t="s">
        <v>245</v>
      </c>
      <c r="BM255" s="228" t="s">
        <v>2368</v>
      </c>
    </row>
    <row r="256" s="2" customFormat="1">
      <c r="A256" s="41"/>
      <c r="B256" s="42"/>
      <c r="C256" s="217" t="s">
        <v>498</v>
      </c>
      <c r="D256" s="217" t="s">
        <v>168</v>
      </c>
      <c r="E256" s="218" t="s">
        <v>2369</v>
      </c>
      <c r="F256" s="219" t="s">
        <v>2370</v>
      </c>
      <c r="G256" s="220" t="s">
        <v>182</v>
      </c>
      <c r="H256" s="221">
        <v>3</v>
      </c>
      <c r="I256" s="222"/>
      <c r="J256" s="223">
        <f>ROUND(I256*H256,2)</f>
        <v>0</v>
      </c>
      <c r="K256" s="219" t="s">
        <v>172</v>
      </c>
      <c r="L256" s="47"/>
      <c r="M256" s="224" t="s">
        <v>32</v>
      </c>
      <c r="N256" s="225" t="s">
        <v>48</v>
      </c>
      <c r="O256" s="87"/>
      <c r="P256" s="226">
        <f>O256*H256</f>
        <v>0</v>
      </c>
      <c r="Q256" s="226">
        <v>0.00167</v>
      </c>
      <c r="R256" s="226">
        <f>Q256*H256</f>
        <v>0.0050100000000000006</v>
      </c>
      <c r="S256" s="226">
        <v>0</v>
      </c>
      <c r="T256" s="22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8" t="s">
        <v>245</v>
      </c>
      <c r="AT256" s="228" t="s">
        <v>168</v>
      </c>
      <c r="AU256" s="228" t="s">
        <v>86</v>
      </c>
      <c r="AY256" s="19" t="s">
        <v>166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9" t="s">
        <v>84</v>
      </c>
      <c r="BK256" s="229">
        <f>ROUND(I256*H256,2)</f>
        <v>0</v>
      </c>
      <c r="BL256" s="19" t="s">
        <v>245</v>
      </c>
      <c r="BM256" s="228" t="s">
        <v>2371</v>
      </c>
    </row>
    <row r="257" s="15" customFormat="1">
      <c r="A257" s="15"/>
      <c r="B257" s="253"/>
      <c r="C257" s="254"/>
      <c r="D257" s="232" t="s">
        <v>175</v>
      </c>
      <c r="E257" s="255" t="s">
        <v>32</v>
      </c>
      <c r="F257" s="256" t="s">
        <v>2372</v>
      </c>
      <c r="G257" s="254"/>
      <c r="H257" s="255" t="s">
        <v>32</v>
      </c>
      <c r="I257" s="257"/>
      <c r="J257" s="254"/>
      <c r="K257" s="254"/>
      <c r="L257" s="258"/>
      <c r="M257" s="259"/>
      <c r="N257" s="260"/>
      <c r="O257" s="260"/>
      <c r="P257" s="260"/>
      <c r="Q257" s="260"/>
      <c r="R257" s="260"/>
      <c r="S257" s="260"/>
      <c r="T257" s="26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2" t="s">
        <v>175</v>
      </c>
      <c r="AU257" s="262" t="s">
        <v>86</v>
      </c>
      <c r="AV257" s="15" t="s">
        <v>84</v>
      </c>
      <c r="AW257" s="15" t="s">
        <v>39</v>
      </c>
      <c r="AX257" s="15" t="s">
        <v>77</v>
      </c>
      <c r="AY257" s="262" t="s">
        <v>166</v>
      </c>
    </row>
    <row r="258" s="13" customFormat="1">
      <c r="A258" s="13"/>
      <c r="B258" s="230"/>
      <c r="C258" s="231"/>
      <c r="D258" s="232" t="s">
        <v>175</v>
      </c>
      <c r="E258" s="233" t="s">
        <v>32</v>
      </c>
      <c r="F258" s="234" t="s">
        <v>2373</v>
      </c>
      <c r="G258" s="231"/>
      <c r="H258" s="235">
        <v>3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175</v>
      </c>
      <c r="AU258" s="241" t="s">
        <v>86</v>
      </c>
      <c r="AV258" s="13" t="s">
        <v>86</v>
      </c>
      <c r="AW258" s="13" t="s">
        <v>39</v>
      </c>
      <c r="AX258" s="13" t="s">
        <v>84</v>
      </c>
      <c r="AY258" s="241" t="s">
        <v>166</v>
      </c>
    </row>
    <row r="259" s="2" customFormat="1">
      <c r="A259" s="41"/>
      <c r="B259" s="42"/>
      <c r="C259" s="217" t="s">
        <v>505</v>
      </c>
      <c r="D259" s="217" t="s">
        <v>168</v>
      </c>
      <c r="E259" s="218" t="s">
        <v>2374</v>
      </c>
      <c r="F259" s="219" t="s">
        <v>2375</v>
      </c>
      <c r="G259" s="220" t="s">
        <v>182</v>
      </c>
      <c r="H259" s="221">
        <v>14.300000000000001</v>
      </c>
      <c r="I259" s="222"/>
      <c r="J259" s="223">
        <f>ROUND(I259*H259,2)</f>
        <v>0</v>
      </c>
      <c r="K259" s="219" t="s">
        <v>172</v>
      </c>
      <c r="L259" s="47"/>
      <c r="M259" s="224" t="s">
        <v>32</v>
      </c>
      <c r="N259" s="225" t="s">
        <v>48</v>
      </c>
      <c r="O259" s="87"/>
      <c r="P259" s="226">
        <f>O259*H259</f>
        <v>0</v>
      </c>
      <c r="Q259" s="226">
        <v>0.0034399999999999999</v>
      </c>
      <c r="R259" s="226">
        <f>Q259*H259</f>
        <v>0.049192</v>
      </c>
      <c r="S259" s="226">
        <v>0</v>
      </c>
      <c r="T259" s="22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8" t="s">
        <v>245</v>
      </c>
      <c r="AT259" s="228" t="s">
        <v>168</v>
      </c>
      <c r="AU259" s="228" t="s">
        <v>86</v>
      </c>
      <c r="AY259" s="19" t="s">
        <v>166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9" t="s">
        <v>84</v>
      </c>
      <c r="BK259" s="229">
        <f>ROUND(I259*H259,2)</f>
        <v>0</v>
      </c>
      <c r="BL259" s="19" t="s">
        <v>245</v>
      </c>
      <c r="BM259" s="228" t="s">
        <v>2376</v>
      </c>
    </row>
    <row r="260" s="15" customFormat="1">
      <c r="A260" s="15"/>
      <c r="B260" s="253"/>
      <c r="C260" s="254"/>
      <c r="D260" s="232" t="s">
        <v>175</v>
      </c>
      <c r="E260" s="255" t="s">
        <v>32</v>
      </c>
      <c r="F260" s="256" t="s">
        <v>2377</v>
      </c>
      <c r="G260" s="254"/>
      <c r="H260" s="255" t="s">
        <v>32</v>
      </c>
      <c r="I260" s="257"/>
      <c r="J260" s="254"/>
      <c r="K260" s="254"/>
      <c r="L260" s="258"/>
      <c r="M260" s="259"/>
      <c r="N260" s="260"/>
      <c r="O260" s="260"/>
      <c r="P260" s="260"/>
      <c r="Q260" s="260"/>
      <c r="R260" s="260"/>
      <c r="S260" s="260"/>
      <c r="T260" s="26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2" t="s">
        <v>175</v>
      </c>
      <c r="AU260" s="262" t="s">
        <v>86</v>
      </c>
      <c r="AV260" s="15" t="s">
        <v>84</v>
      </c>
      <c r="AW260" s="15" t="s">
        <v>39</v>
      </c>
      <c r="AX260" s="15" t="s">
        <v>77</v>
      </c>
      <c r="AY260" s="262" t="s">
        <v>166</v>
      </c>
    </row>
    <row r="261" s="13" customFormat="1">
      <c r="A261" s="13"/>
      <c r="B261" s="230"/>
      <c r="C261" s="231"/>
      <c r="D261" s="232" t="s">
        <v>175</v>
      </c>
      <c r="E261" s="233" t="s">
        <v>32</v>
      </c>
      <c r="F261" s="234" t="s">
        <v>2378</v>
      </c>
      <c r="G261" s="231"/>
      <c r="H261" s="235">
        <v>7.5999999999999996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175</v>
      </c>
      <c r="AU261" s="241" t="s">
        <v>86</v>
      </c>
      <c r="AV261" s="13" t="s">
        <v>86</v>
      </c>
      <c r="AW261" s="13" t="s">
        <v>39</v>
      </c>
      <c r="AX261" s="13" t="s">
        <v>77</v>
      </c>
      <c r="AY261" s="241" t="s">
        <v>166</v>
      </c>
    </row>
    <row r="262" s="15" customFormat="1">
      <c r="A262" s="15"/>
      <c r="B262" s="253"/>
      <c r="C262" s="254"/>
      <c r="D262" s="232" t="s">
        <v>175</v>
      </c>
      <c r="E262" s="255" t="s">
        <v>32</v>
      </c>
      <c r="F262" s="256" t="s">
        <v>2372</v>
      </c>
      <c r="G262" s="254"/>
      <c r="H262" s="255" t="s">
        <v>32</v>
      </c>
      <c r="I262" s="257"/>
      <c r="J262" s="254"/>
      <c r="K262" s="254"/>
      <c r="L262" s="258"/>
      <c r="M262" s="259"/>
      <c r="N262" s="260"/>
      <c r="O262" s="260"/>
      <c r="P262" s="260"/>
      <c r="Q262" s="260"/>
      <c r="R262" s="260"/>
      <c r="S262" s="260"/>
      <c r="T262" s="26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2" t="s">
        <v>175</v>
      </c>
      <c r="AU262" s="262" t="s">
        <v>86</v>
      </c>
      <c r="AV262" s="15" t="s">
        <v>84</v>
      </c>
      <c r="AW262" s="15" t="s">
        <v>39</v>
      </c>
      <c r="AX262" s="15" t="s">
        <v>77</v>
      </c>
      <c r="AY262" s="262" t="s">
        <v>166</v>
      </c>
    </row>
    <row r="263" s="13" customFormat="1">
      <c r="A263" s="13"/>
      <c r="B263" s="230"/>
      <c r="C263" s="231"/>
      <c r="D263" s="232" t="s">
        <v>175</v>
      </c>
      <c r="E263" s="233" t="s">
        <v>32</v>
      </c>
      <c r="F263" s="234" t="s">
        <v>2379</v>
      </c>
      <c r="G263" s="231"/>
      <c r="H263" s="235">
        <v>6.7000000000000002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175</v>
      </c>
      <c r="AU263" s="241" t="s">
        <v>86</v>
      </c>
      <c r="AV263" s="13" t="s">
        <v>86</v>
      </c>
      <c r="AW263" s="13" t="s">
        <v>39</v>
      </c>
      <c r="AX263" s="13" t="s">
        <v>77</v>
      </c>
      <c r="AY263" s="241" t="s">
        <v>166</v>
      </c>
    </row>
    <row r="264" s="14" customFormat="1">
      <c r="A264" s="14"/>
      <c r="B264" s="242"/>
      <c r="C264" s="243"/>
      <c r="D264" s="232" t="s">
        <v>175</v>
      </c>
      <c r="E264" s="244" t="s">
        <v>32</v>
      </c>
      <c r="F264" s="245" t="s">
        <v>219</v>
      </c>
      <c r="G264" s="243"/>
      <c r="H264" s="246">
        <v>14.300000000000001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175</v>
      </c>
      <c r="AU264" s="252" t="s">
        <v>86</v>
      </c>
      <c r="AV264" s="14" t="s">
        <v>173</v>
      </c>
      <c r="AW264" s="14" t="s">
        <v>39</v>
      </c>
      <c r="AX264" s="14" t="s">
        <v>84</v>
      </c>
      <c r="AY264" s="252" t="s">
        <v>166</v>
      </c>
    </row>
    <row r="265" s="12" customFormat="1" ht="22.8" customHeight="1">
      <c r="A265" s="12"/>
      <c r="B265" s="201"/>
      <c r="C265" s="202"/>
      <c r="D265" s="203" t="s">
        <v>76</v>
      </c>
      <c r="E265" s="215" t="s">
        <v>1176</v>
      </c>
      <c r="F265" s="215" t="s">
        <v>1177</v>
      </c>
      <c r="G265" s="202"/>
      <c r="H265" s="202"/>
      <c r="I265" s="205"/>
      <c r="J265" s="216">
        <f>BK265</f>
        <v>0</v>
      </c>
      <c r="K265" s="202"/>
      <c r="L265" s="207"/>
      <c r="M265" s="208"/>
      <c r="N265" s="209"/>
      <c r="O265" s="209"/>
      <c r="P265" s="210">
        <f>SUM(P266:P311)</f>
        <v>0</v>
      </c>
      <c r="Q265" s="209"/>
      <c r="R265" s="210">
        <f>SUM(R266:R311)</f>
        <v>58.012907080000005</v>
      </c>
      <c r="S265" s="209"/>
      <c r="T265" s="211">
        <f>SUM(T266:T311)</f>
        <v>102.94199999999999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2" t="s">
        <v>86</v>
      </c>
      <c r="AT265" s="213" t="s">
        <v>76</v>
      </c>
      <c r="AU265" s="213" t="s">
        <v>84</v>
      </c>
      <c r="AY265" s="212" t="s">
        <v>166</v>
      </c>
      <c r="BK265" s="214">
        <f>SUM(BK266:BK311)</f>
        <v>0</v>
      </c>
    </row>
    <row r="266" s="2" customFormat="1">
      <c r="A266" s="41"/>
      <c r="B266" s="42"/>
      <c r="C266" s="217" t="s">
        <v>510</v>
      </c>
      <c r="D266" s="217" t="s">
        <v>168</v>
      </c>
      <c r="E266" s="218" t="s">
        <v>1179</v>
      </c>
      <c r="F266" s="219" t="s">
        <v>1180</v>
      </c>
      <c r="G266" s="220" t="s">
        <v>205</v>
      </c>
      <c r="H266" s="221">
        <v>708</v>
      </c>
      <c r="I266" s="222"/>
      <c r="J266" s="223">
        <f>ROUND(I266*H266,2)</f>
        <v>0</v>
      </c>
      <c r="K266" s="219" t="s">
        <v>172</v>
      </c>
      <c r="L266" s="47"/>
      <c r="M266" s="224" t="s">
        <v>32</v>
      </c>
      <c r="N266" s="225" t="s">
        <v>48</v>
      </c>
      <c r="O266" s="87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8" t="s">
        <v>245</v>
      </c>
      <c r="AT266" s="228" t="s">
        <v>168</v>
      </c>
      <c r="AU266" s="228" t="s">
        <v>86</v>
      </c>
      <c r="AY266" s="19" t="s">
        <v>166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9" t="s">
        <v>84</v>
      </c>
      <c r="BK266" s="229">
        <f>ROUND(I266*H266,2)</f>
        <v>0</v>
      </c>
      <c r="BL266" s="19" t="s">
        <v>245</v>
      </c>
      <c r="BM266" s="228" t="s">
        <v>2380</v>
      </c>
    </row>
    <row r="267" s="13" customFormat="1">
      <c r="A267" s="13"/>
      <c r="B267" s="230"/>
      <c r="C267" s="231"/>
      <c r="D267" s="232" t="s">
        <v>175</v>
      </c>
      <c r="E267" s="233" t="s">
        <v>32</v>
      </c>
      <c r="F267" s="234" t="s">
        <v>2381</v>
      </c>
      <c r="G267" s="231"/>
      <c r="H267" s="235">
        <v>708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175</v>
      </c>
      <c r="AU267" s="241" t="s">
        <v>86</v>
      </c>
      <c r="AV267" s="13" t="s">
        <v>86</v>
      </c>
      <c r="AW267" s="13" t="s">
        <v>39</v>
      </c>
      <c r="AX267" s="13" t="s">
        <v>84</v>
      </c>
      <c r="AY267" s="241" t="s">
        <v>166</v>
      </c>
    </row>
    <row r="268" s="2" customFormat="1" ht="16.5" customHeight="1">
      <c r="A268" s="41"/>
      <c r="B268" s="42"/>
      <c r="C268" s="263" t="s">
        <v>515</v>
      </c>
      <c r="D268" s="263" t="s">
        <v>267</v>
      </c>
      <c r="E268" s="264" t="s">
        <v>1184</v>
      </c>
      <c r="F268" s="265" t="s">
        <v>1185</v>
      </c>
      <c r="G268" s="266" t="s">
        <v>182</v>
      </c>
      <c r="H268" s="267">
        <v>283.19999999999999</v>
      </c>
      <c r="I268" s="268"/>
      <c r="J268" s="269">
        <f>ROUND(I268*H268,2)</f>
        <v>0</v>
      </c>
      <c r="K268" s="265" t="s">
        <v>172</v>
      </c>
      <c r="L268" s="270"/>
      <c r="M268" s="271" t="s">
        <v>32</v>
      </c>
      <c r="N268" s="272" t="s">
        <v>48</v>
      </c>
      <c r="O268" s="87"/>
      <c r="P268" s="226">
        <f>O268*H268</f>
        <v>0</v>
      </c>
      <c r="Q268" s="226">
        <v>0.00198</v>
      </c>
      <c r="R268" s="226">
        <f>Q268*H268</f>
        <v>0.56073600000000001</v>
      </c>
      <c r="S268" s="226">
        <v>0</v>
      </c>
      <c r="T268" s="22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8" t="s">
        <v>332</v>
      </c>
      <c r="AT268" s="228" t="s">
        <v>267</v>
      </c>
      <c r="AU268" s="228" t="s">
        <v>86</v>
      </c>
      <c r="AY268" s="19" t="s">
        <v>166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9" t="s">
        <v>84</v>
      </c>
      <c r="BK268" s="229">
        <f>ROUND(I268*H268,2)</f>
        <v>0</v>
      </c>
      <c r="BL268" s="19" t="s">
        <v>245</v>
      </c>
      <c r="BM268" s="228" t="s">
        <v>2382</v>
      </c>
    </row>
    <row r="269" s="13" customFormat="1">
      <c r="A269" s="13"/>
      <c r="B269" s="230"/>
      <c r="C269" s="231"/>
      <c r="D269" s="232" t="s">
        <v>175</v>
      </c>
      <c r="E269" s="233" t="s">
        <v>32</v>
      </c>
      <c r="F269" s="234" t="s">
        <v>2383</v>
      </c>
      <c r="G269" s="231"/>
      <c r="H269" s="235">
        <v>283.19999999999999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175</v>
      </c>
      <c r="AU269" s="241" t="s">
        <v>86</v>
      </c>
      <c r="AV269" s="13" t="s">
        <v>86</v>
      </c>
      <c r="AW269" s="13" t="s">
        <v>39</v>
      </c>
      <c r="AX269" s="13" t="s">
        <v>84</v>
      </c>
      <c r="AY269" s="241" t="s">
        <v>166</v>
      </c>
    </row>
    <row r="270" s="2" customFormat="1" ht="24.15" customHeight="1">
      <c r="A270" s="41"/>
      <c r="B270" s="42"/>
      <c r="C270" s="263" t="s">
        <v>520</v>
      </c>
      <c r="D270" s="263" t="s">
        <v>267</v>
      </c>
      <c r="E270" s="264" t="s">
        <v>1189</v>
      </c>
      <c r="F270" s="265" t="s">
        <v>1190</v>
      </c>
      <c r="G270" s="266" t="s">
        <v>1191</v>
      </c>
      <c r="H270" s="267">
        <v>14.16</v>
      </c>
      <c r="I270" s="268"/>
      <c r="J270" s="269">
        <f>ROUND(I270*H270,2)</f>
        <v>0</v>
      </c>
      <c r="K270" s="265" t="s">
        <v>172</v>
      </c>
      <c r="L270" s="270"/>
      <c r="M270" s="271" t="s">
        <v>32</v>
      </c>
      <c r="N270" s="272" t="s">
        <v>48</v>
      </c>
      <c r="O270" s="87"/>
      <c r="P270" s="226">
        <f>O270*H270</f>
        <v>0</v>
      </c>
      <c r="Q270" s="226">
        <v>0.0064400000000000004</v>
      </c>
      <c r="R270" s="226">
        <f>Q270*H270</f>
        <v>0.091190400000000005</v>
      </c>
      <c r="S270" s="226">
        <v>0</v>
      </c>
      <c r="T270" s="22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8" t="s">
        <v>332</v>
      </c>
      <c r="AT270" s="228" t="s">
        <v>267</v>
      </c>
      <c r="AU270" s="228" t="s">
        <v>86</v>
      </c>
      <c r="AY270" s="19" t="s">
        <v>166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9" t="s">
        <v>84</v>
      </c>
      <c r="BK270" s="229">
        <f>ROUND(I270*H270,2)</f>
        <v>0</v>
      </c>
      <c r="BL270" s="19" t="s">
        <v>245</v>
      </c>
      <c r="BM270" s="228" t="s">
        <v>2384</v>
      </c>
    </row>
    <row r="271" s="13" customFormat="1">
      <c r="A271" s="13"/>
      <c r="B271" s="230"/>
      <c r="C271" s="231"/>
      <c r="D271" s="232" t="s">
        <v>175</v>
      </c>
      <c r="E271" s="233" t="s">
        <v>32</v>
      </c>
      <c r="F271" s="234" t="s">
        <v>2385</v>
      </c>
      <c r="G271" s="231"/>
      <c r="H271" s="235">
        <v>14.16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175</v>
      </c>
      <c r="AU271" s="241" t="s">
        <v>86</v>
      </c>
      <c r="AV271" s="13" t="s">
        <v>86</v>
      </c>
      <c r="AW271" s="13" t="s">
        <v>39</v>
      </c>
      <c r="AX271" s="13" t="s">
        <v>84</v>
      </c>
      <c r="AY271" s="241" t="s">
        <v>166</v>
      </c>
    </row>
    <row r="272" s="2" customFormat="1" ht="24.15" customHeight="1">
      <c r="A272" s="41"/>
      <c r="B272" s="42"/>
      <c r="C272" s="263" t="s">
        <v>525</v>
      </c>
      <c r="D272" s="263" t="s">
        <v>267</v>
      </c>
      <c r="E272" s="264" t="s">
        <v>1195</v>
      </c>
      <c r="F272" s="265" t="s">
        <v>1196</v>
      </c>
      <c r="G272" s="266" t="s">
        <v>1191</v>
      </c>
      <c r="H272" s="267">
        <v>141.59999999999999</v>
      </c>
      <c r="I272" s="268"/>
      <c r="J272" s="269">
        <f>ROUND(I272*H272,2)</f>
        <v>0</v>
      </c>
      <c r="K272" s="265" t="s">
        <v>172</v>
      </c>
      <c r="L272" s="270"/>
      <c r="M272" s="271" t="s">
        <v>32</v>
      </c>
      <c r="N272" s="272" t="s">
        <v>48</v>
      </c>
      <c r="O272" s="87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8" t="s">
        <v>332</v>
      </c>
      <c r="AT272" s="228" t="s">
        <v>267</v>
      </c>
      <c r="AU272" s="228" t="s">
        <v>86</v>
      </c>
      <c r="AY272" s="19" t="s">
        <v>166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9" t="s">
        <v>84</v>
      </c>
      <c r="BK272" s="229">
        <f>ROUND(I272*H272,2)</f>
        <v>0</v>
      </c>
      <c r="BL272" s="19" t="s">
        <v>245</v>
      </c>
      <c r="BM272" s="228" t="s">
        <v>2386</v>
      </c>
    </row>
    <row r="273" s="13" customFormat="1">
      <c r="A273" s="13"/>
      <c r="B273" s="230"/>
      <c r="C273" s="231"/>
      <c r="D273" s="232" t="s">
        <v>175</v>
      </c>
      <c r="E273" s="233" t="s">
        <v>32</v>
      </c>
      <c r="F273" s="234" t="s">
        <v>2387</v>
      </c>
      <c r="G273" s="231"/>
      <c r="H273" s="235">
        <v>141.59999999999999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175</v>
      </c>
      <c r="AU273" s="241" t="s">
        <v>86</v>
      </c>
      <c r="AV273" s="13" t="s">
        <v>86</v>
      </c>
      <c r="AW273" s="13" t="s">
        <v>39</v>
      </c>
      <c r="AX273" s="13" t="s">
        <v>84</v>
      </c>
      <c r="AY273" s="241" t="s">
        <v>166</v>
      </c>
    </row>
    <row r="274" s="2" customFormat="1" ht="16.5" customHeight="1">
      <c r="A274" s="41"/>
      <c r="B274" s="42"/>
      <c r="C274" s="217" t="s">
        <v>533</v>
      </c>
      <c r="D274" s="217" t="s">
        <v>168</v>
      </c>
      <c r="E274" s="218" t="s">
        <v>1549</v>
      </c>
      <c r="F274" s="219" t="s">
        <v>1550</v>
      </c>
      <c r="G274" s="220" t="s">
        <v>171</v>
      </c>
      <c r="H274" s="221">
        <v>155</v>
      </c>
      <c r="I274" s="222"/>
      <c r="J274" s="223">
        <f>ROUND(I274*H274,2)</f>
        <v>0</v>
      </c>
      <c r="K274" s="219" t="s">
        <v>32</v>
      </c>
      <c r="L274" s="47"/>
      <c r="M274" s="224" t="s">
        <v>32</v>
      </c>
      <c r="N274" s="225" t="s">
        <v>48</v>
      </c>
      <c r="O274" s="87"/>
      <c r="P274" s="226">
        <f>O274*H274</f>
        <v>0</v>
      </c>
      <c r="Q274" s="226">
        <v>0.0097800000000000005</v>
      </c>
      <c r="R274" s="226">
        <f>Q274*H274</f>
        <v>1.5159</v>
      </c>
      <c r="S274" s="226">
        <v>0</v>
      </c>
      <c r="T274" s="22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8" t="s">
        <v>245</v>
      </c>
      <c r="AT274" s="228" t="s">
        <v>168</v>
      </c>
      <c r="AU274" s="228" t="s">
        <v>86</v>
      </c>
      <c r="AY274" s="19" t="s">
        <v>166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9" t="s">
        <v>84</v>
      </c>
      <c r="BK274" s="229">
        <f>ROUND(I274*H274,2)</f>
        <v>0</v>
      </c>
      <c r="BL274" s="19" t="s">
        <v>245</v>
      </c>
      <c r="BM274" s="228" t="s">
        <v>2388</v>
      </c>
    </row>
    <row r="275" s="15" customFormat="1">
      <c r="A275" s="15"/>
      <c r="B275" s="253"/>
      <c r="C275" s="254"/>
      <c r="D275" s="232" t="s">
        <v>175</v>
      </c>
      <c r="E275" s="255" t="s">
        <v>32</v>
      </c>
      <c r="F275" s="256" t="s">
        <v>1552</v>
      </c>
      <c r="G275" s="254"/>
      <c r="H275" s="255" t="s">
        <v>32</v>
      </c>
      <c r="I275" s="257"/>
      <c r="J275" s="254"/>
      <c r="K275" s="254"/>
      <c r="L275" s="258"/>
      <c r="M275" s="259"/>
      <c r="N275" s="260"/>
      <c r="O275" s="260"/>
      <c r="P275" s="260"/>
      <c r="Q275" s="260"/>
      <c r="R275" s="260"/>
      <c r="S275" s="260"/>
      <c r="T275" s="26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2" t="s">
        <v>175</v>
      </c>
      <c r="AU275" s="262" t="s">
        <v>86</v>
      </c>
      <c r="AV275" s="15" t="s">
        <v>84</v>
      </c>
      <c r="AW275" s="15" t="s">
        <v>39</v>
      </c>
      <c r="AX275" s="15" t="s">
        <v>77</v>
      </c>
      <c r="AY275" s="262" t="s">
        <v>166</v>
      </c>
    </row>
    <row r="276" s="13" customFormat="1">
      <c r="A276" s="13"/>
      <c r="B276" s="230"/>
      <c r="C276" s="231"/>
      <c r="D276" s="232" t="s">
        <v>175</v>
      </c>
      <c r="E276" s="233" t="s">
        <v>32</v>
      </c>
      <c r="F276" s="234" t="s">
        <v>2389</v>
      </c>
      <c r="G276" s="231"/>
      <c r="H276" s="235">
        <v>155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175</v>
      </c>
      <c r="AU276" s="241" t="s">
        <v>86</v>
      </c>
      <c r="AV276" s="13" t="s">
        <v>86</v>
      </c>
      <c r="AW276" s="13" t="s">
        <v>39</v>
      </c>
      <c r="AX276" s="13" t="s">
        <v>84</v>
      </c>
      <c r="AY276" s="241" t="s">
        <v>166</v>
      </c>
    </row>
    <row r="277" s="2" customFormat="1">
      <c r="A277" s="41"/>
      <c r="B277" s="42"/>
      <c r="C277" s="217" t="s">
        <v>538</v>
      </c>
      <c r="D277" s="217" t="s">
        <v>168</v>
      </c>
      <c r="E277" s="218" t="s">
        <v>2390</v>
      </c>
      <c r="F277" s="219" t="s">
        <v>2391</v>
      </c>
      <c r="G277" s="220" t="s">
        <v>171</v>
      </c>
      <c r="H277" s="221">
        <v>3114</v>
      </c>
      <c r="I277" s="222"/>
      <c r="J277" s="223">
        <f>ROUND(I277*H277,2)</f>
        <v>0</v>
      </c>
      <c r="K277" s="219" t="s">
        <v>172</v>
      </c>
      <c r="L277" s="47"/>
      <c r="M277" s="224" t="s">
        <v>32</v>
      </c>
      <c r="N277" s="225" t="s">
        <v>48</v>
      </c>
      <c r="O277" s="87"/>
      <c r="P277" s="226">
        <f>O277*H277</f>
        <v>0</v>
      </c>
      <c r="Q277" s="226">
        <v>0.0078399999999999997</v>
      </c>
      <c r="R277" s="226">
        <f>Q277*H277</f>
        <v>24.41376</v>
      </c>
      <c r="S277" s="226">
        <v>0</v>
      </c>
      <c r="T277" s="22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8" t="s">
        <v>245</v>
      </c>
      <c r="AT277" s="228" t="s">
        <v>168</v>
      </c>
      <c r="AU277" s="228" t="s">
        <v>86</v>
      </c>
      <c r="AY277" s="19" t="s">
        <v>166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9" t="s">
        <v>84</v>
      </c>
      <c r="BK277" s="229">
        <f>ROUND(I277*H277,2)</f>
        <v>0</v>
      </c>
      <c r="BL277" s="19" t="s">
        <v>245</v>
      </c>
      <c r="BM277" s="228" t="s">
        <v>2392</v>
      </c>
    </row>
    <row r="278" s="15" customFormat="1">
      <c r="A278" s="15"/>
      <c r="B278" s="253"/>
      <c r="C278" s="254"/>
      <c r="D278" s="232" t="s">
        <v>175</v>
      </c>
      <c r="E278" s="255" t="s">
        <v>32</v>
      </c>
      <c r="F278" s="256" t="s">
        <v>2393</v>
      </c>
      <c r="G278" s="254"/>
      <c r="H278" s="255" t="s">
        <v>32</v>
      </c>
      <c r="I278" s="257"/>
      <c r="J278" s="254"/>
      <c r="K278" s="254"/>
      <c r="L278" s="258"/>
      <c r="M278" s="259"/>
      <c r="N278" s="260"/>
      <c r="O278" s="260"/>
      <c r="P278" s="260"/>
      <c r="Q278" s="260"/>
      <c r="R278" s="260"/>
      <c r="S278" s="260"/>
      <c r="T278" s="26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2" t="s">
        <v>175</v>
      </c>
      <c r="AU278" s="262" t="s">
        <v>86</v>
      </c>
      <c r="AV278" s="15" t="s">
        <v>84</v>
      </c>
      <c r="AW278" s="15" t="s">
        <v>39</v>
      </c>
      <c r="AX278" s="15" t="s">
        <v>77</v>
      </c>
      <c r="AY278" s="262" t="s">
        <v>166</v>
      </c>
    </row>
    <row r="279" s="13" customFormat="1">
      <c r="A279" s="13"/>
      <c r="B279" s="230"/>
      <c r="C279" s="231"/>
      <c r="D279" s="232" t="s">
        <v>175</v>
      </c>
      <c r="E279" s="233" t="s">
        <v>32</v>
      </c>
      <c r="F279" s="234" t="s">
        <v>2394</v>
      </c>
      <c r="G279" s="231"/>
      <c r="H279" s="235">
        <v>3114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175</v>
      </c>
      <c r="AU279" s="241" t="s">
        <v>86</v>
      </c>
      <c r="AV279" s="13" t="s">
        <v>86</v>
      </c>
      <c r="AW279" s="13" t="s">
        <v>39</v>
      </c>
      <c r="AX279" s="13" t="s">
        <v>84</v>
      </c>
      <c r="AY279" s="241" t="s">
        <v>166</v>
      </c>
    </row>
    <row r="280" s="2" customFormat="1" ht="16.5" customHeight="1">
      <c r="A280" s="41"/>
      <c r="B280" s="42"/>
      <c r="C280" s="217" t="s">
        <v>543</v>
      </c>
      <c r="D280" s="217" t="s">
        <v>168</v>
      </c>
      <c r="E280" s="218" t="s">
        <v>1209</v>
      </c>
      <c r="F280" s="219" t="s">
        <v>1210</v>
      </c>
      <c r="G280" s="220" t="s">
        <v>171</v>
      </c>
      <c r="H280" s="221">
        <v>1565</v>
      </c>
      <c r="I280" s="222"/>
      <c r="J280" s="223">
        <f>ROUND(I280*H280,2)</f>
        <v>0</v>
      </c>
      <c r="K280" s="219" t="s">
        <v>172</v>
      </c>
      <c r="L280" s="47"/>
      <c r="M280" s="224" t="s">
        <v>32</v>
      </c>
      <c r="N280" s="225" t="s">
        <v>48</v>
      </c>
      <c r="O280" s="87"/>
      <c r="P280" s="226">
        <f>O280*H280</f>
        <v>0</v>
      </c>
      <c r="Q280" s="226">
        <v>0</v>
      </c>
      <c r="R280" s="226">
        <f>Q280*H280</f>
        <v>0</v>
      </c>
      <c r="S280" s="226">
        <v>0.017999999999999999</v>
      </c>
      <c r="T280" s="227">
        <f>S280*H280</f>
        <v>28.169999999999998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8" t="s">
        <v>245</v>
      </c>
      <c r="AT280" s="228" t="s">
        <v>168</v>
      </c>
      <c r="AU280" s="228" t="s">
        <v>86</v>
      </c>
      <c r="AY280" s="19" t="s">
        <v>166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9" t="s">
        <v>84</v>
      </c>
      <c r="BK280" s="229">
        <f>ROUND(I280*H280,2)</f>
        <v>0</v>
      </c>
      <c r="BL280" s="19" t="s">
        <v>245</v>
      </c>
      <c r="BM280" s="228" t="s">
        <v>2395</v>
      </c>
    </row>
    <row r="281" s="13" customFormat="1">
      <c r="A281" s="13"/>
      <c r="B281" s="230"/>
      <c r="C281" s="231"/>
      <c r="D281" s="232" t="s">
        <v>175</v>
      </c>
      <c r="E281" s="233" t="s">
        <v>32</v>
      </c>
      <c r="F281" s="234" t="s">
        <v>2396</v>
      </c>
      <c r="G281" s="231"/>
      <c r="H281" s="235">
        <v>1557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175</v>
      </c>
      <c r="AU281" s="241" t="s">
        <v>86</v>
      </c>
      <c r="AV281" s="13" t="s">
        <v>86</v>
      </c>
      <c r="AW281" s="13" t="s">
        <v>39</v>
      </c>
      <c r="AX281" s="13" t="s">
        <v>77</v>
      </c>
      <c r="AY281" s="241" t="s">
        <v>166</v>
      </c>
    </row>
    <row r="282" s="13" customFormat="1">
      <c r="A282" s="13"/>
      <c r="B282" s="230"/>
      <c r="C282" s="231"/>
      <c r="D282" s="232" t="s">
        <v>175</v>
      </c>
      <c r="E282" s="233" t="s">
        <v>32</v>
      </c>
      <c r="F282" s="234" t="s">
        <v>2397</v>
      </c>
      <c r="G282" s="231"/>
      <c r="H282" s="235">
        <v>8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175</v>
      </c>
      <c r="AU282" s="241" t="s">
        <v>86</v>
      </c>
      <c r="AV282" s="13" t="s">
        <v>86</v>
      </c>
      <c r="AW282" s="13" t="s">
        <v>39</v>
      </c>
      <c r="AX282" s="13" t="s">
        <v>77</v>
      </c>
      <c r="AY282" s="241" t="s">
        <v>166</v>
      </c>
    </row>
    <row r="283" s="14" customFormat="1">
      <c r="A283" s="14"/>
      <c r="B283" s="242"/>
      <c r="C283" s="243"/>
      <c r="D283" s="232" t="s">
        <v>175</v>
      </c>
      <c r="E283" s="244" t="s">
        <v>32</v>
      </c>
      <c r="F283" s="245" t="s">
        <v>219</v>
      </c>
      <c r="G283" s="243"/>
      <c r="H283" s="246">
        <v>1565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175</v>
      </c>
      <c r="AU283" s="252" t="s">
        <v>86</v>
      </c>
      <c r="AV283" s="14" t="s">
        <v>173</v>
      </c>
      <c r="AW283" s="14" t="s">
        <v>39</v>
      </c>
      <c r="AX283" s="14" t="s">
        <v>84</v>
      </c>
      <c r="AY283" s="252" t="s">
        <v>166</v>
      </c>
    </row>
    <row r="284" s="2" customFormat="1" ht="16.5" customHeight="1">
      <c r="A284" s="41"/>
      <c r="B284" s="42"/>
      <c r="C284" s="217" t="s">
        <v>548</v>
      </c>
      <c r="D284" s="217" t="s">
        <v>168</v>
      </c>
      <c r="E284" s="218" t="s">
        <v>1231</v>
      </c>
      <c r="F284" s="219" t="s">
        <v>1232</v>
      </c>
      <c r="G284" s="220" t="s">
        <v>215</v>
      </c>
      <c r="H284" s="221">
        <v>0.244</v>
      </c>
      <c r="I284" s="222"/>
      <c r="J284" s="223">
        <f>ROUND(I284*H284,2)</f>
        <v>0</v>
      </c>
      <c r="K284" s="219" t="s">
        <v>172</v>
      </c>
      <c r="L284" s="47"/>
      <c r="M284" s="224" t="s">
        <v>32</v>
      </c>
      <c r="N284" s="225" t="s">
        <v>48</v>
      </c>
      <c r="O284" s="87"/>
      <c r="P284" s="226">
        <f>O284*H284</f>
        <v>0</v>
      </c>
      <c r="Q284" s="226">
        <v>0.024469999999999999</v>
      </c>
      <c r="R284" s="226">
        <f>Q284*H284</f>
        <v>0.0059706799999999999</v>
      </c>
      <c r="S284" s="226">
        <v>0</v>
      </c>
      <c r="T284" s="227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8" t="s">
        <v>245</v>
      </c>
      <c r="AT284" s="228" t="s">
        <v>168</v>
      </c>
      <c r="AU284" s="228" t="s">
        <v>86</v>
      </c>
      <c r="AY284" s="19" t="s">
        <v>166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9" t="s">
        <v>84</v>
      </c>
      <c r="BK284" s="229">
        <f>ROUND(I284*H284,2)</f>
        <v>0</v>
      </c>
      <c r="BL284" s="19" t="s">
        <v>245</v>
      </c>
      <c r="BM284" s="228" t="s">
        <v>2398</v>
      </c>
    </row>
    <row r="285" s="2" customFormat="1" ht="21.75" customHeight="1">
      <c r="A285" s="41"/>
      <c r="B285" s="42"/>
      <c r="C285" s="217" t="s">
        <v>553</v>
      </c>
      <c r="D285" s="217" t="s">
        <v>168</v>
      </c>
      <c r="E285" s="218" t="s">
        <v>1235</v>
      </c>
      <c r="F285" s="219" t="s">
        <v>1236</v>
      </c>
      <c r="G285" s="220" t="s">
        <v>171</v>
      </c>
      <c r="H285" s="221">
        <v>949.12</v>
      </c>
      <c r="I285" s="222"/>
      <c r="J285" s="223">
        <f>ROUND(I285*H285,2)</f>
        <v>0</v>
      </c>
      <c r="K285" s="219" t="s">
        <v>172</v>
      </c>
      <c r="L285" s="47"/>
      <c r="M285" s="224" t="s">
        <v>32</v>
      </c>
      <c r="N285" s="225" t="s">
        <v>48</v>
      </c>
      <c r="O285" s="87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8" t="s">
        <v>245</v>
      </c>
      <c r="AT285" s="228" t="s">
        <v>168</v>
      </c>
      <c r="AU285" s="228" t="s">
        <v>86</v>
      </c>
      <c r="AY285" s="19" t="s">
        <v>166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9" t="s">
        <v>84</v>
      </c>
      <c r="BK285" s="229">
        <f>ROUND(I285*H285,2)</f>
        <v>0</v>
      </c>
      <c r="BL285" s="19" t="s">
        <v>245</v>
      </c>
      <c r="BM285" s="228" t="s">
        <v>2399</v>
      </c>
    </row>
    <row r="286" s="15" customFormat="1">
      <c r="A286" s="15"/>
      <c r="B286" s="253"/>
      <c r="C286" s="254"/>
      <c r="D286" s="232" t="s">
        <v>175</v>
      </c>
      <c r="E286" s="255" t="s">
        <v>32</v>
      </c>
      <c r="F286" s="256" t="s">
        <v>2400</v>
      </c>
      <c r="G286" s="254"/>
      <c r="H286" s="255" t="s">
        <v>32</v>
      </c>
      <c r="I286" s="257"/>
      <c r="J286" s="254"/>
      <c r="K286" s="254"/>
      <c r="L286" s="258"/>
      <c r="M286" s="259"/>
      <c r="N286" s="260"/>
      <c r="O286" s="260"/>
      <c r="P286" s="260"/>
      <c r="Q286" s="260"/>
      <c r="R286" s="260"/>
      <c r="S286" s="260"/>
      <c r="T286" s="26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2" t="s">
        <v>175</v>
      </c>
      <c r="AU286" s="262" t="s">
        <v>86</v>
      </c>
      <c r="AV286" s="15" t="s">
        <v>84</v>
      </c>
      <c r="AW286" s="15" t="s">
        <v>39</v>
      </c>
      <c r="AX286" s="15" t="s">
        <v>77</v>
      </c>
      <c r="AY286" s="262" t="s">
        <v>166</v>
      </c>
    </row>
    <row r="287" s="13" customFormat="1">
      <c r="A287" s="13"/>
      <c r="B287" s="230"/>
      <c r="C287" s="231"/>
      <c r="D287" s="232" t="s">
        <v>175</v>
      </c>
      <c r="E287" s="233" t="s">
        <v>32</v>
      </c>
      <c r="F287" s="234" t="s">
        <v>2401</v>
      </c>
      <c r="G287" s="231"/>
      <c r="H287" s="235">
        <v>944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175</v>
      </c>
      <c r="AU287" s="241" t="s">
        <v>86</v>
      </c>
      <c r="AV287" s="13" t="s">
        <v>86</v>
      </c>
      <c r="AW287" s="13" t="s">
        <v>39</v>
      </c>
      <c r="AX287" s="13" t="s">
        <v>77</v>
      </c>
      <c r="AY287" s="241" t="s">
        <v>166</v>
      </c>
    </row>
    <row r="288" s="13" customFormat="1">
      <c r="A288" s="13"/>
      <c r="B288" s="230"/>
      <c r="C288" s="231"/>
      <c r="D288" s="232" t="s">
        <v>175</v>
      </c>
      <c r="E288" s="233" t="s">
        <v>32</v>
      </c>
      <c r="F288" s="234" t="s">
        <v>2402</v>
      </c>
      <c r="G288" s="231"/>
      <c r="H288" s="235">
        <v>5.1200000000000001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175</v>
      </c>
      <c r="AU288" s="241" t="s">
        <v>86</v>
      </c>
      <c r="AV288" s="13" t="s">
        <v>86</v>
      </c>
      <c r="AW288" s="13" t="s">
        <v>39</v>
      </c>
      <c r="AX288" s="13" t="s">
        <v>77</v>
      </c>
      <c r="AY288" s="241" t="s">
        <v>166</v>
      </c>
    </row>
    <row r="289" s="14" customFormat="1">
      <c r="A289" s="14"/>
      <c r="B289" s="242"/>
      <c r="C289" s="243"/>
      <c r="D289" s="232" t="s">
        <v>175</v>
      </c>
      <c r="E289" s="244" t="s">
        <v>32</v>
      </c>
      <c r="F289" s="245" t="s">
        <v>219</v>
      </c>
      <c r="G289" s="243"/>
      <c r="H289" s="246">
        <v>949.12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175</v>
      </c>
      <c r="AU289" s="252" t="s">
        <v>86</v>
      </c>
      <c r="AV289" s="14" t="s">
        <v>173</v>
      </c>
      <c r="AW289" s="14" t="s">
        <v>39</v>
      </c>
      <c r="AX289" s="14" t="s">
        <v>84</v>
      </c>
      <c r="AY289" s="252" t="s">
        <v>166</v>
      </c>
    </row>
    <row r="290" s="2" customFormat="1" ht="16.5" customHeight="1">
      <c r="A290" s="41"/>
      <c r="B290" s="42"/>
      <c r="C290" s="263" t="s">
        <v>558</v>
      </c>
      <c r="D290" s="263" t="s">
        <v>267</v>
      </c>
      <c r="E290" s="264" t="s">
        <v>1240</v>
      </c>
      <c r="F290" s="265" t="s">
        <v>1241</v>
      </c>
      <c r="G290" s="266" t="s">
        <v>215</v>
      </c>
      <c r="H290" s="267">
        <v>33.408999999999999</v>
      </c>
      <c r="I290" s="268"/>
      <c r="J290" s="269">
        <f>ROUND(I290*H290,2)</f>
        <v>0</v>
      </c>
      <c r="K290" s="265" t="s">
        <v>172</v>
      </c>
      <c r="L290" s="270"/>
      <c r="M290" s="271" t="s">
        <v>32</v>
      </c>
      <c r="N290" s="272" t="s">
        <v>48</v>
      </c>
      <c r="O290" s="87"/>
      <c r="P290" s="226">
        <f>O290*H290</f>
        <v>0</v>
      </c>
      <c r="Q290" s="226">
        <v>0.55000000000000004</v>
      </c>
      <c r="R290" s="226">
        <f>Q290*H290</f>
        <v>18.374950000000002</v>
      </c>
      <c r="S290" s="226">
        <v>0</v>
      </c>
      <c r="T290" s="22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8" t="s">
        <v>332</v>
      </c>
      <c r="AT290" s="228" t="s">
        <v>267</v>
      </c>
      <c r="AU290" s="228" t="s">
        <v>86</v>
      </c>
      <c r="AY290" s="19" t="s">
        <v>166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9" t="s">
        <v>84</v>
      </c>
      <c r="BK290" s="229">
        <f>ROUND(I290*H290,2)</f>
        <v>0</v>
      </c>
      <c r="BL290" s="19" t="s">
        <v>245</v>
      </c>
      <c r="BM290" s="228" t="s">
        <v>2403</v>
      </c>
    </row>
    <row r="291" s="13" customFormat="1">
      <c r="A291" s="13"/>
      <c r="B291" s="230"/>
      <c r="C291" s="231"/>
      <c r="D291" s="232" t="s">
        <v>175</v>
      </c>
      <c r="E291" s="233" t="s">
        <v>32</v>
      </c>
      <c r="F291" s="234" t="s">
        <v>2404</v>
      </c>
      <c r="G291" s="231"/>
      <c r="H291" s="235">
        <v>30.372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175</v>
      </c>
      <c r="AU291" s="241" t="s">
        <v>86</v>
      </c>
      <c r="AV291" s="13" t="s">
        <v>86</v>
      </c>
      <c r="AW291" s="13" t="s">
        <v>39</v>
      </c>
      <c r="AX291" s="13" t="s">
        <v>84</v>
      </c>
      <c r="AY291" s="241" t="s">
        <v>166</v>
      </c>
    </row>
    <row r="292" s="13" customFormat="1">
      <c r="A292" s="13"/>
      <c r="B292" s="230"/>
      <c r="C292" s="231"/>
      <c r="D292" s="232" t="s">
        <v>175</v>
      </c>
      <c r="E292" s="231"/>
      <c r="F292" s="234" t="s">
        <v>2405</v>
      </c>
      <c r="G292" s="231"/>
      <c r="H292" s="235">
        <v>33.408999999999999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175</v>
      </c>
      <c r="AU292" s="241" t="s">
        <v>86</v>
      </c>
      <c r="AV292" s="13" t="s">
        <v>86</v>
      </c>
      <c r="AW292" s="13" t="s">
        <v>4</v>
      </c>
      <c r="AX292" s="13" t="s">
        <v>84</v>
      </c>
      <c r="AY292" s="241" t="s">
        <v>166</v>
      </c>
    </row>
    <row r="293" s="2" customFormat="1" ht="21.75" customHeight="1">
      <c r="A293" s="41"/>
      <c r="B293" s="42"/>
      <c r="C293" s="217" t="s">
        <v>570</v>
      </c>
      <c r="D293" s="217" t="s">
        <v>168</v>
      </c>
      <c r="E293" s="218" t="s">
        <v>1245</v>
      </c>
      <c r="F293" s="219" t="s">
        <v>1246</v>
      </c>
      <c r="G293" s="220" t="s">
        <v>171</v>
      </c>
      <c r="H293" s="221">
        <v>952</v>
      </c>
      <c r="I293" s="222"/>
      <c r="J293" s="223">
        <f>ROUND(I293*H293,2)</f>
        <v>0</v>
      </c>
      <c r="K293" s="219" t="s">
        <v>172</v>
      </c>
      <c r="L293" s="47"/>
      <c r="M293" s="224" t="s">
        <v>32</v>
      </c>
      <c r="N293" s="225" t="s">
        <v>48</v>
      </c>
      <c r="O293" s="87"/>
      <c r="P293" s="226">
        <f>O293*H293</f>
        <v>0</v>
      </c>
      <c r="Q293" s="226">
        <v>0</v>
      </c>
      <c r="R293" s="226">
        <f>Q293*H293</f>
        <v>0</v>
      </c>
      <c r="S293" s="226">
        <v>0.014</v>
      </c>
      <c r="T293" s="227">
        <f>S293*H293</f>
        <v>13.327999999999999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8" t="s">
        <v>245</v>
      </c>
      <c r="AT293" s="228" t="s">
        <v>168</v>
      </c>
      <c r="AU293" s="228" t="s">
        <v>86</v>
      </c>
      <c r="AY293" s="19" t="s">
        <v>166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9" t="s">
        <v>84</v>
      </c>
      <c r="BK293" s="229">
        <f>ROUND(I293*H293,2)</f>
        <v>0</v>
      </c>
      <c r="BL293" s="19" t="s">
        <v>245</v>
      </c>
      <c r="BM293" s="228" t="s">
        <v>2406</v>
      </c>
    </row>
    <row r="294" s="15" customFormat="1">
      <c r="A294" s="15"/>
      <c r="B294" s="253"/>
      <c r="C294" s="254"/>
      <c r="D294" s="232" t="s">
        <v>175</v>
      </c>
      <c r="E294" s="255" t="s">
        <v>32</v>
      </c>
      <c r="F294" s="256" t="s">
        <v>2407</v>
      </c>
      <c r="G294" s="254"/>
      <c r="H294" s="255" t="s">
        <v>32</v>
      </c>
      <c r="I294" s="257"/>
      <c r="J294" s="254"/>
      <c r="K294" s="254"/>
      <c r="L294" s="258"/>
      <c r="M294" s="259"/>
      <c r="N294" s="260"/>
      <c r="O294" s="260"/>
      <c r="P294" s="260"/>
      <c r="Q294" s="260"/>
      <c r="R294" s="260"/>
      <c r="S294" s="260"/>
      <c r="T294" s="26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2" t="s">
        <v>175</v>
      </c>
      <c r="AU294" s="262" t="s">
        <v>86</v>
      </c>
      <c r="AV294" s="15" t="s">
        <v>84</v>
      </c>
      <c r="AW294" s="15" t="s">
        <v>39</v>
      </c>
      <c r="AX294" s="15" t="s">
        <v>77</v>
      </c>
      <c r="AY294" s="262" t="s">
        <v>166</v>
      </c>
    </row>
    <row r="295" s="13" customFormat="1">
      <c r="A295" s="13"/>
      <c r="B295" s="230"/>
      <c r="C295" s="231"/>
      <c r="D295" s="232" t="s">
        <v>175</v>
      </c>
      <c r="E295" s="233" t="s">
        <v>32</v>
      </c>
      <c r="F295" s="234" t="s">
        <v>2401</v>
      </c>
      <c r="G295" s="231"/>
      <c r="H295" s="235">
        <v>944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175</v>
      </c>
      <c r="AU295" s="241" t="s">
        <v>86</v>
      </c>
      <c r="AV295" s="13" t="s">
        <v>86</v>
      </c>
      <c r="AW295" s="13" t="s">
        <v>39</v>
      </c>
      <c r="AX295" s="13" t="s">
        <v>77</v>
      </c>
      <c r="AY295" s="241" t="s">
        <v>166</v>
      </c>
    </row>
    <row r="296" s="13" customFormat="1">
      <c r="A296" s="13"/>
      <c r="B296" s="230"/>
      <c r="C296" s="231"/>
      <c r="D296" s="232" t="s">
        <v>175</v>
      </c>
      <c r="E296" s="233" t="s">
        <v>32</v>
      </c>
      <c r="F296" s="234" t="s">
        <v>2397</v>
      </c>
      <c r="G296" s="231"/>
      <c r="H296" s="235">
        <v>8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175</v>
      </c>
      <c r="AU296" s="241" t="s">
        <v>86</v>
      </c>
      <c r="AV296" s="13" t="s">
        <v>86</v>
      </c>
      <c r="AW296" s="13" t="s">
        <v>39</v>
      </c>
      <c r="AX296" s="13" t="s">
        <v>77</v>
      </c>
      <c r="AY296" s="241" t="s">
        <v>166</v>
      </c>
    </row>
    <row r="297" s="14" customFormat="1">
      <c r="A297" s="14"/>
      <c r="B297" s="242"/>
      <c r="C297" s="243"/>
      <c r="D297" s="232" t="s">
        <v>175</v>
      </c>
      <c r="E297" s="244" t="s">
        <v>32</v>
      </c>
      <c r="F297" s="245" t="s">
        <v>219</v>
      </c>
      <c r="G297" s="243"/>
      <c r="H297" s="246">
        <v>952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175</v>
      </c>
      <c r="AU297" s="252" t="s">
        <v>86</v>
      </c>
      <c r="AV297" s="14" t="s">
        <v>173</v>
      </c>
      <c r="AW297" s="14" t="s">
        <v>39</v>
      </c>
      <c r="AX297" s="14" t="s">
        <v>84</v>
      </c>
      <c r="AY297" s="252" t="s">
        <v>166</v>
      </c>
    </row>
    <row r="298" s="2" customFormat="1" ht="21.75" customHeight="1">
      <c r="A298" s="41"/>
      <c r="B298" s="42"/>
      <c r="C298" s="217" t="s">
        <v>575</v>
      </c>
      <c r="D298" s="217" t="s">
        <v>168</v>
      </c>
      <c r="E298" s="218" t="s">
        <v>1249</v>
      </c>
      <c r="F298" s="219" t="s">
        <v>1250</v>
      </c>
      <c r="G298" s="220" t="s">
        <v>182</v>
      </c>
      <c r="H298" s="221">
        <v>708</v>
      </c>
      <c r="I298" s="222"/>
      <c r="J298" s="223">
        <f>ROUND(I298*H298,2)</f>
        <v>0</v>
      </c>
      <c r="K298" s="219" t="s">
        <v>172</v>
      </c>
      <c r="L298" s="47"/>
      <c r="M298" s="224" t="s">
        <v>32</v>
      </c>
      <c r="N298" s="225" t="s">
        <v>48</v>
      </c>
      <c r="O298" s="87"/>
      <c r="P298" s="226">
        <f>O298*H298</f>
        <v>0</v>
      </c>
      <c r="Q298" s="226">
        <v>0</v>
      </c>
      <c r="R298" s="226">
        <f>Q298*H298</f>
        <v>0</v>
      </c>
      <c r="S298" s="226">
        <v>0.033000000000000002</v>
      </c>
      <c r="T298" s="227">
        <f>S298*H298</f>
        <v>23.364000000000001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8" t="s">
        <v>245</v>
      </c>
      <c r="AT298" s="228" t="s">
        <v>168</v>
      </c>
      <c r="AU298" s="228" t="s">
        <v>86</v>
      </c>
      <c r="AY298" s="19" t="s">
        <v>166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9" t="s">
        <v>84</v>
      </c>
      <c r="BK298" s="229">
        <f>ROUND(I298*H298,2)</f>
        <v>0</v>
      </c>
      <c r="BL298" s="19" t="s">
        <v>245</v>
      </c>
      <c r="BM298" s="228" t="s">
        <v>2408</v>
      </c>
    </row>
    <row r="299" s="13" customFormat="1">
      <c r="A299" s="13"/>
      <c r="B299" s="230"/>
      <c r="C299" s="231"/>
      <c r="D299" s="232" t="s">
        <v>175</v>
      </c>
      <c r="E299" s="233" t="s">
        <v>32</v>
      </c>
      <c r="F299" s="234" t="s">
        <v>2409</v>
      </c>
      <c r="G299" s="231"/>
      <c r="H299" s="235">
        <v>708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175</v>
      </c>
      <c r="AU299" s="241" t="s">
        <v>86</v>
      </c>
      <c r="AV299" s="13" t="s">
        <v>86</v>
      </c>
      <c r="AW299" s="13" t="s">
        <v>39</v>
      </c>
      <c r="AX299" s="13" t="s">
        <v>84</v>
      </c>
      <c r="AY299" s="241" t="s">
        <v>166</v>
      </c>
    </row>
    <row r="300" s="2" customFormat="1" ht="16.5" customHeight="1">
      <c r="A300" s="41"/>
      <c r="B300" s="42"/>
      <c r="C300" s="217" t="s">
        <v>580</v>
      </c>
      <c r="D300" s="217" t="s">
        <v>168</v>
      </c>
      <c r="E300" s="218" t="s">
        <v>1254</v>
      </c>
      <c r="F300" s="219" t="s">
        <v>1255</v>
      </c>
      <c r="G300" s="220" t="s">
        <v>171</v>
      </c>
      <c r="H300" s="221">
        <v>949.12</v>
      </c>
      <c r="I300" s="222"/>
      <c r="J300" s="223">
        <f>ROUND(I300*H300,2)</f>
        <v>0</v>
      </c>
      <c r="K300" s="219" t="s">
        <v>172</v>
      </c>
      <c r="L300" s="47"/>
      <c r="M300" s="224" t="s">
        <v>32</v>
      </c>
      <c r="N300" s="225" t="s">
        <v>48</v>
      </c>
      <c r="O300" s="87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8" t="s">
        <v>245</v>
      </c>
      <c r="AT300" s="228" t="s">
        <v>168</v>
      </c>
      <c r="AU300" s="228" t="s">
        <v>86</v>
      </c>
      <c r="AY300" s="19" t="s">
        <v>166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9" t="s">
        <v>84</v>
      </c>
      <c r="BK300" s="229">
        <f>ROUND(I300*H300,2)</f>
        <v>0</v>
      </c>
      <c r="BL300" s="19" t="s">
        <v>245</v>
      </c>
      <c r="BM300" s="228" t="s">
        <v>2410</v>
      </c>
    </row>
    <row r="301" s="15" customFormat="1">
      <c r="A301" s="15"/>
      <c r="B301" s="253"/>
      <c r="C301" s="254"/>
      <c r="D301" s="232" t="s">
        <v>175</v>
      </c>
      <c r="E301" s="255" t="s">
        <v>32</v>
      </c>
      <c r="F301" s="256" t="s">
        <v>2407</v>
      </c>
      <c r="G301" s="254"/>
      <c r="H301" s="255" t="s">
        <v>32</v>
      </c>
      <c r="I301" s="257"/>
      <c r="J301" s="254"/>
      <c r="K301" s="254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175</v>
      </c>
      <c r="AU301" s="262" t="s">
        <v>86</v>
      </c>
      <c r="AV301" s="15" t="s">
        <v>84</v>
      </c>
      <c r="AW301" s="15" t="s">
        <v>39</v>
      </c>
      <c r="AX301" s="15" t="s">
        <v>77</v>
      </c>
      <c r="AY301" s="262" t="s">
        <v>166</v>
      </c>
    </row>
    <row r="302" s="13" customFormat="1">
      <c r="A302" s="13"/>
      <c r="B302" s="230"/>
      <c r="C302" s="231"/>
      <c r="D302" s="232" t="s">
        <v>175</v>
      </c>
      <c r="E302" s="233" t="s">
        <v>32</v>
      </c>
      <c r="F302" s="234" t="s">
        <v>2411</v>
      </c>
      <c r="G302" s="231"/>
      <c r="H302" s="235">
        <v>944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175</v>
      </c>
      <c r="AU302" s="241" t="s">
        <v>86</v>
      </c>
      <c r="AV302" s="13" t="s">
        <v>86</v>
      </c>
      <c r="AW302" s="13" t="s">
        <v>39</v>
      </c>
      <c r="AX302" s="13" t="s">
        <v>77</v>
      </c>
      <c r="AY302" s="241" t="s">
        <v>166</v>
      </c>
    </row>
    <row r="303" s="13" customFormat="1">
      <c r="A303" s="13"/>
      <c r="B303" s="230"/>
      <c r="C303" s="231"/>
      <c r="D303" s="232" t="s">
        <v>175</v>
      </c>
      <c r="E303" s="233" t="s">
        <v>32</v>
      </c>
      <c r="F303" s="234" t="s">
        <v>2402</v>
      </c>
      <c r="G303" s="231"/>
      <c r="H303" s="235">
        <v>5.1200000000000001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175</v>
      </c>
      <c r="AU303" s="241" t="s">
        <v>86</v>
      </c>
      <c r="AV303" s="13" t="s">
        <v>86</v>
      </c>
      <c r="AW303" s="13" t="s">
        <v>39</v>
      </c>
      <c r="AX303" s="13" t="s">
        <v>77</v>
      </c>
      <c r="AY303" s="241" t="s">
        <v>166</v>
      </c>
    </row>
    <row r="304" s="14" customFormat="1">
      <c r="A304" s="14"/>
      <c r="B304" s="242"/>
      <c r="C304" s="243"/>
      <c r="D304" s="232" t="s">
        <v>175</v>
      </c>
      <c r="E304" s="244" t="s">
        <v>32</v>
      </c>
      <c r="F304" s="245" t="s">
        <v>219</v>
      </c>
      <c r="G304" s="243"/>
      <c r="H304" s="246">
        <v>949.12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175</v>
      </c>
      <c r="AU304" s="252" t="s">
        <v>86</v>
      </c>
      <c r="AV304" s="14" t="s">
        <v>173</v>
      </c>
      <c r="AW304" s="14" t="s">
        <v>39</v>
      </c>
      <c r="AX304" s="14" t="s">
        <v>84</v>
      </c>
      <c r="AY304" s="252" t="s">
        <v>166</v>
      </c>
    </row>
    <row r="305" s="2" customFormat="1" ht="16.5" customHeight="1">
      <c r="A305" s="41"/>
      <c r="B305" s="42"/>
      <c r="C305" s="263" t="s">
        <v>584</v>
      </c>
      <c r="D305" s="263" t="s">
        <v>267</v>
      </c>
      <c r="E305" s="264" t="s">
        <v>1240</v>
      </c>
      <c r="F305" s="265" t="s">
        <v>1241</v>
      </c>
      <c r="G305" s="266" t="s">
        <v>215</v>
      </c>
      <c r="H305" s="267">
        <v>23.728000000000002</v>
      </c>
      <c r="I305" s="268"/>
      <c r="J305" s="269">
        <f>ROUND(I305*H305,2)</f>
        <v>0</v>
      </c>
      <c r="K305" s="265" t="s">
        <v>172</v>
      </c>
      <c r="L305" s="270"/>
      <c r="M305" s="271" t="s">
        <v>32</v>
      </c>
      <c r="N305" s="272" t="s">
        <v>48</v>
      </c>
      <c r="O305" s="87"/>
      <c r="P305" s="226">
        <f>O305*H305</f>
        <v>0</v>
      </c>
      <c r="Q305" s="226">
        <v>0.55000000000000004</v>
      </c>
      <c r="R305" s="226">
        <f>Q305*H305</f>
        <v>13.050400000000002</v>
      </c>
      <c r="S305" s="226">
        <v>0</v>
      </c>
      <c r="T305" s="22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8" t="s">
        <v>332</v>
      </c>
      <c r="AT305" s="228" t="s">
        <v>267</v>
      </c>
      <c r="AU305" s="228" t="s">
        <v>86</v>
      </c>
      <c r="AY305" s="19" t="s">
        <v>166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9" t="s">
        <v>84</v>
      </c>
      <c r="BK305" s="229">
        <f>ROUND(I305*H305,2)</f>
        <v>0</v>
      </c>
      <c r="BL305" s="19" t="s">
        <v>245</v>
      </c>
      <c r="BM305" s="228" t="s">
        <v>2412</v>
      </c>
    </row>
    <row r="306" s="2" customFormat="1" ht="21.75" customHeight="1">
      <c r="A306" s="41"/>
      <c r="B306" s="42"/>
      <c r="C306" s="217" t="s">
        <v>588</v>
      </c>
      <c r="D306" s="217" t="s">
        <v>168</v>
      </c>
      <c r="E306" s="218" t="s">
        <v>1261</v>
      </c>
      <c r="F306" s="219" t="s">
        <v>1262</v>
      </c>
      <c r="G306" s="220" t="s">
        <v>171</v>
      </c>
      <c r="H306" s="221">
        <v>952</v>
      </c>
      <c r="I306" s="222"/>
      <c r="J306" s="223">
        <f>ROUND(I306*H306,2)</f>
        <v>0</v>
      </c>
      <c r="K306" s="219" t="s">
        <v>172</v>
      </c>
      <c r="L306" s="47"/>
      <c r="M306" s="224" t="s">
        <v>32</v>
      </c>
      <c r="N306" s="225" t="s">
        <v>48</v>
      </c>
      <c r="O306" s="87"/>
      <c r="P306" s="226">
        <f>O306*H306</f>
        <v>0</v>
      </c>
      <c r="Q306" s="226">
        <v>0</v>
      </c>
      <c r="R306" s="226">
        <f>Q306*H306</f>
        <v>0</v>
      </c>
      <c r="S306" s="226">
        <v>0.040000000000000001</v>
      </c>
      <c r="T306" s="227">
        <f>S306*H306</f>
        <v>38.079999999999998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8" t="s">
        <v>245</v>
      </c>
      <c r="AT306" s="228" t="s">
        <v>168</v>
      </c>
      <c r="AU306" s="228" t="s">
        <v>86</v>
      </c>
      <c r="AY306" s="19" t="s">
        <v>166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9" t="s">
        <v>84</v>
      </c>
      <c r="BK306" s="229">
        <f>ROUND(I306*H306,2)</f>
        <v>0</v>
      </c>
      <c r="BL306" s="19" t="s">
        <v>245</v>
      </c>
      <c r="BM306" s="228" t="s">
        <v>2413</v>
      </c>
    </row>
    <row r="307" s="15" customFormat="1">
      <c r="A307" s="15"/>
      <c r="B307" s="253"/>
      <c r="C307" s="254"/>
      <c r="D307" s="232" t="s">
        <v>175</v>
      </c>
      <c r="E307" s="255" t="s">
        <v>32</v>
      </c>
      <c r="F307" s="256" t="s">
        <v>2400</v>
      </c>
      <c r="G307" s="254"/>
      <c r="H307" s="255" t="s">
        <v>32</v>
      </c>
      <c r="I307" s="257"/>
      <c r="J307" s="254"/>
      <c r="K307" s="254"/>
      <c r="L307" s="258"/>
      <c r="M307" s="259"/>
      <c r="N307" s="260"/>
      <c r="O307" s="260"/>
      <c r="P307" s="260"/>
      <c r="Q307" s="260"/>
      <c r="R307" s="260"/>
      <c r="S307" s="260"/>
      <c r="T307" s="26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2" t="s">
        <v>175</v>
      </c>
      <c r="AU307" s="262" t="s">
        <v>86</v>
      </c>
      <c r="AV307" s="15" t="s">
        <v>84</v>
      </c>
      <c r="AW307" s="15" t="s">
        <v>39</v>
      </c>
      <c r="AX307" s="15" t="s">
        <v>77</v>
      </c>
      <c r="AY307" s="262" t="s">
        <v>166</v>
      </c>
    </row>
    <row r="308" s="13" customFormat="1">
      <c r="A308" s="13"/>
      <c r="B308" s="230"/>
      <c r="C308" s="231"/>
      <c r="D308" s="232" t="s">
        <v>175</v>
      </c>
      <c r="E308" s="233" t="s">
        <v>32</v>
      </c>
      <c r="F308" s="234" t="s">
        <v>2411</v>
      </c>
      <c r="G308" s="231"/>
      <c r="H308" s="235">
        <v>944</v>
      </c>
      <c r="I308" s="236"/>
      <c r="J308" s="231"/>
      <c r="K308" s="231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175</v>
      </c>
      <c r="AU308" s="241" t="s">
        <v>86</v>
      </c>
      <c r="AV308" s="13" t="s">
        <v>86</v>
      </c>
      <c r="AW308" s="13" t="s">
        <v>39</v>
      </c>
      <c r="AX308" s="13" t="s">
        <v>77</v>
      </c>
      <c r="AY308" s="241" t="s">
        <v>166</v>
      </c>
    </row>
    <row r="309" s="13" customFormat="1">
      <c r="A309" s="13"/>
      <c r="B309" s="230"/>
      <c r="C309" s="231"/>
      <c r="D309" s="232" t="s">
        <v>175</v>
      </c>
      <c r="E309" s="233" t="s">
        <v>32</v>
      </c>
      <c r="F309" s="234" t="s">
        <v>2397</v>
      </c>
      <c r="G309" s="231"/>
      <c r="H309" s="235">
        <v>8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175</v>
      </c>
      <c r="AU309" s="241" t="s">
        <v>86</v>
      </c>
      <c r="AV309" s="13" t="s">
        <v>86</v>
      </c>
      <c r="AW309" s="13" t="s">
        <v>39</v>
      </c>
      <c r="AX309" s="13" t="s">
        <v>77</v>
      </c>
      <c r="AY309" s="241" t="s">
        <v>166</v>
      </c>
    </row>
    <row r="310" s="14" customFormat="1">
      <c r="A310" s="14"/>
      <c r="B310" s="242"/>
      <c r="C310" s="243"/>
      <c r="D310" s="232" t="s">
        <v>175</v>
      </c>
      <c r="E310" s="244" t="s">
        <v>32</v>
      </c>
      <c r="F310" s="245" t="s">
        <v>219</v>
      </c>
      <c r="G310" s="243"/>
      <c r="H310" s="246">
        <v>952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175</v>
      </c>
      <c r="AU310" s="252" t="s">
        <v>86</v>
      </c>
      <c r="AV310" s="14" t="s">
        <v>173</v>
      </c>
      <c r="AW310" s="14" t="s">
        <v>39</v>
      </c>
      <c r="AX310" s="14" t="s">
        <v>84</v>
      </c>
      <c r="AY310" s="252" t="s">
        <v>166</v>
      </c>
    </row>
    <row r="311" s="2" customFormat="1">
      <c r="A311" s="41"/>
      <c r="B311" s="42"/>
      <c r="C311" s="217" t="s">
        <v>595</v>
      </c>
      <c r="D311" s="217" t="s">
        <v>168</v>
      </c>
      <c r="E311" s="218" t="s">
        <v>1265</v>
      </c>
      <c r="F311" s="219" t="s">
        <v>1266</v>
      </c>
      <c r="G311" s="220" t="s">
        <v>274</v>
      </c>
      <c r="H311" s="221">
        <v>58.012999999999998</v>
      </c>
      <c r="I311" s="222"/>
      <c r="J311" s="223">
        <f>ROUND(I311*H311,2)</f>
        <v>0</v>
      </c>
      <c r="K311" s="219" t="s">
        <v>172</v>
      </c>
      <c r="L311" s="47"/>
      <c r="M311" s="224" t="s">
        <v>32</v>
      </c>
      <c r="N311" s="225" t="s">
        <v>48</v>
      </c>
      <c r="O311" s="87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8" t="s">
        <v>245</v>
      </c>
      <c r="AT311" s="228" t="s">
        <v>168</v>
      </c>
      <c r="AU311" s="228" t="s">
        <v>86</v>
      </c>
      <c r="AY311" s="19" t="s">
        <v>166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9" t="s">
        <v>84</v>
      </c>
      <c r="BK311" s="229">
        <f>ROUND(I311*H311,2)</f>
        <v>0</v>
      </c>
      <c r="BL311" s="19" t="s">
        <v>245</v>
      </c>
      <c r="BM311" s="228" t="s">
        <v>2414</v>
      </c>
    </row>
    <row r="312" s="12" customFormat="1" ht="22.8" customHeight="1">
      <c r="A312" s="12"/>
      <c r="B312" s="201"/>
      <c r="C312" s="202"/>
      <c r="D312" s="203" t="s">
        <v>76</v>
      </c>
      <c r="E312" s="215" t="s">
        <v>1268</v>
      </c>
      <c r="F312" s="215" t="s">
        <v>1269</v>
      </c>
      <c r="G312" s="202"/>
      <c r="H312" s="202"/>
      <c r="I312" s="205"/>
      <c r="J312" s="216">
        <f>BK312</f>
        <v>0</v>
      </c>
      <c r="K312" s="202"/>
      <c r="L312" s="207"/>
      <c r="M312" s="208"/>
      <c r="N312" s="209"/>
      <c r="O312" s="209"/>
      <c r="P312" s="210">
        <f>SUM(P313:P316)</f>
        <v>0</v>
      </c>
      <c r="Q312" s="209"/>
      <c r="R312" s="210">
        <f>SUM(R313:R316)</f>
        <v>26.23</v>
      </c>
      <c r="S312" s="209"/>
      <c r="T312" s="211">
        <f>SUM(T313:T316)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2" t="s">
        <v>86</v>
      </c>
      <c r="AT312" s="213" t="s">
        <v>76</v>
      </c>
      <c r="AU312" s="213" t="s">
        <v>84</v>
      </c>
      <c r="AY312" s="212" t="s">
        <v>166</v>
      </c>
      <c r="BK312" s="214">
        <f>SUM(BK313:BK316)</f>
        <v>0</v>
      </c>
    </row>
    <row r="313" s="2" customFormat="1">
      <c r="A313" s="41"/>
      <c r="B313" s="42"/>
      <c r="C313" s="217" t="s">
        <v>602</v>
      </c>
      <c r="D313" s="217" t="s">
        <v>168</v>
      </c>
      <c r="E313" s="218" t="s">
        <v>2415</v>
      </c>
      <c r="F313" s="219" t="s">
        <v>2416</v>
      </c>
      <c r="G313" s="220" t="s">
        <v>171</v>
      </c>
      <c r="H313" s="221">
        <v>2150</v>
      </c>
      <c r="I313" s="222"/>
      <c r="J313" s="223">
        <f>ROUND(I313*H313,2)</f>
        <v>0</v>
      </c>
      <c r="K313" s="219" t="s">
        <v>172</v>
      </c>
      <c r="L313" s="47"/>
      <c r="M313" s="224" t="s">
        <v>32</v>
      </c>
      <c r="N313" s="225" t="s">
        <v>48</v>
      </c>
      <c r="O313" s="87"/>
      <c r="P313" s="226">
        <f>O313*H313</f>
        <v>0</v>
      </c>
      <c r="Q313" s="226">
        <v>0.012200000000000001</v>
      </c>
      <c r="R313" s="226">
        <f>Q313*H313</f>
        <v>26.23</v>
      </c>
      <c r="S313" s="226">
        <v>0</v>
      </c>
      <c r="T313" s="22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8" t="s">
        <v>245</v>
      </c>
      <c r="AT313" s="228" t="s">
        <v>168</v>
      </c>
      <c r="AU313" s="228" t="s">
        <v>86</v>
      </c>
      <c r="AY313" s="19" t="s">
        <v>166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9" t="s">
        <v>84</v>
      </c>
      <c r="BK313" s="229">
        <f>ROUND(I313*H313,2)</f>
        <v>0</v>
      </c>
      <c r="BL313" s="19" t="s">
        <v>245</v>
      </c>
      <c r="BM313" s="228" t="s">
        <v>2417</v>
      </c>
    </row>
    <row r="314" s="15" customFormat="1">
      <c r="A314" s="15"/>
      <c r="B314" s="253"/>
      <c r="C314" s="254"/>
      <c r="D314" s="232" t="s">
        <v>175</v>
      </c>
      <c r="E314" s="255" t="s">
        <v>32</v>
      </c>
      <c r="F314" s="256" t="s">
        <v>2418</v>
      </c>
      <c r="G314" s="254"/>
      <c r="H314" s="255" t="s">
        <v>32</v>
      </c>
      <c r="I314" s="257"/>
      <c r="J314" s="254"/>
      <c r="K314" s="254"/>
      <c r="L314" s="258"/>
      <c r="M314" s="259"/>
      <c r="N314" s="260"/>
      <c r="O314" s="260"/>
      <c r="P314" s="260"/>
      <c r="Q314" s="260"/>
      <c r="R314" s="260"/>
      <c r="S314" s="260"/>
      <c r="T314" s="26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2" t="s">
        <v>175</v>
      </c>
      <c r="AU314" s="262" t="s">
        <v>86</v>
      </c>
      <c r="AV314" s="15" t="s">
        <v>84</v>
      </c>
      <c r="AW314" s="15" t="s">
        <v>39</v>
      </c>
      <c r="AX314" s="15" t="s">
        <v>77</v>
      </c>
      <c r="AY314" s="262" t="s">
        <v>166</v>
      </c>
    </row>
    <row r="315" s="13" customFormat="1">
      <c r="A315" s="13"/>
      <c r="B315" s="230"/>
      <c r="C315" s="231"/>
      <c r="D315" s="232" t="s">
        <v>175</v>
      </c>
      <c r="E315" s="233" t="s">
        <v>32</v>
      </c>
      <c r="F315" s="234" t="s">
        <v>2419</v>
      </c>
      <c r="G315" s="231"/>
      <c r="H315" s="235">
        <v>2150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175</v>
      </c>
      <c r="AU315" s="241" t="s">
        <v>86</v>
      </c>
      <c r="AV315" s="13" t="s">
        <v>86</v>
      </c>
      <c r="AW315" s="13" t="s">
        <v>39</v>
      </c>
      <c r="AX315" s="13" t="s">
        <v>84</v>
      </c>
      <c r="AY315" s="241" t="s">
        <v>166</v>
      </c>
    </row>
    <row r="316" s="2" customFormat="1">
      <c r="A316" s="41"/>
      <c r="B316" s="42"/>
      <c r="C316" s="217" t="s">
        <v>607</v>
      </c>
      <c r="D316" s="217" t="s">
        <v>168</v>
      </c>
      <c r="E316" s="218" t="s">
        <v>1276</v>
      </c>
      <c r="F316" s="219" t="s">
        <v>1277</v>
      </c>
      <c r="G316" s="220" t="s">
        <v>274</v>
      </c>
      <c r="H316" s="221">
        <v>26.23</v>
      </c>
      <c r="I316" s="222"/>
      <c r="J316" s="223">
        <f>ROUND(I316*H316,2)</f>
        <v>0</v>
      </c>
      <c r="K316" s="219" t="s">
        <v>172</v>
      </c>
      <c r="L316" s="47"/>
      <c r="M316" s="224" t="s">
        <v>32</v>
      </c>
      <c r="N316" s="225" t="s">
        <v>48</v>
      </c>
      <c r="O316" s="87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8" t="s">
        <v>245</v>
      </c>
      <c r="AT316" s="228" t="s">
        <v>168</v>
      </c>
      <c r="AU316" s="228" t="s">
        <v>86</v>
      </c>
      <c r="AY316" s="19" t="s">
        <v>166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9" t="s">
        <v>84</v>
      </c>
      <c r="BK316" s="229">
        <f>ROUND(I316*H316,2)</f>
        <v>0</v>
      </c>
      <c r="BL316" s="19" t="s">
        <v>245</v>
      </c>
      <c r="BM316" s="228" t="s">
        <v>2420</v>
      </c>
    </row>
    <row r="317" s="12" customFormat="1" ht="22.8" customHeight="1">
      <c r="A317" s="12"/>
      <c r="B317" s="201"/>
      <c r="C317" s="202"/>
      <c r="D317" s="203" t="s">
        <v>76</v>
      </c>
      <c r="E317" s="215" t="s">
        <v>1279</v>
      </c>
      <c r="F317" s="215" t="s">
        <v>1280</v>
      </c>
      <c r="G317" s="202"/>
      <c r="H317" s="202"/>
      <c r="I317" s="205"/>
      <c r="J317" s="216">
        <f>BK317</f>
        <v>0</v>
      </c>
      <c r="K317" s="202"/>
      <c r="L317" s="207"/>
      <c r="M317" s="208"/>
      <c r="N317" s="209"/>
      <c r="O317" s="209"/>
      <c r="P317" s="210">
        <f>SUM(P318:P320)</f>
        <v>0</v>
      </c>
      <c r="Q317" s="209"/>
      <c r="R317" s="210">
        <f>SUM(R318:R320)</f>
        <v>0.036080000000000001</v>
      </c>
      <c r="S317" s="209"/>
      <c r="T317" s="211">
        <f>SUM(T318:T320)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2" t="s">
        <v>86</v>
      </c>
      <c r="AT317" s="213" t="s">
        <v>76</v>
      </c>
      <c r="AU317" s="213" t="s">
        <v>84</v>
      </c>
      <c r="AY317" s="212" t="s">
        <v>166</v>
      </c>
      <c r="BK317" s="214">
        <f>SUM(BK318:BK320)</f>
        <v>0</v>
      </c>
    </row>
    <row r="318" s="2" customFormat="1">
      <c r="A318" s="41"/>
      <c r="B318" s="42"/>
      <c r="C318" s="217" t="s">
        <v>612</v>
      </c>
      <c r="D318" s="217" t="s">
        <v>168</v>
      </c>
      <c r="E318" s="218" t="s">
        <v>2421</v>
      </c>
      <c r="F318" s="219" t="s">
        <v>2422</v>
      </c>
      <c r="G318" s="220" t="s">
        <v>205</v>
      </c>
      <c r="H318" s="221">
        <v>4</v>
      </c>
      <c r="I318" s="222"/>
      <c r="J318" s="223">
        <f>ROUND(I318*H318,2)</f>
        <v>0</v>
      </c>
      <c r="K318" s="219" t="s">
        <v>172</v>
      </c>
      <c r="L318" s="47"/>
      <c r="M318" s="224" t="s">
        <v>32</v>
      </c>
      <c r="N318" s="225" t="s">
        <v>48</v>
      </c>
      <c r="O318" s="87"/>
      <c r="P318" s="226">
        <f>O318*H318</f>
        <v>0</v>
      </c>
      <c r="Q318" s="226">
        <v>0.0090200000000000002</v>
      </c>
      <c r="R318" s="226">
        <f>Q318*H318</f>
        <v>0.036080000000000001</v>
      </c>
      <c r="S318" s="226">
        <v>0</v>
      </c>
      <c r="T318" s="22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8" t="s">
        <v>245</v>
      </c>
      <c r="AT318" s="228" t="s">
        <v>168</v>
      </c>
      <c r="AU318" s="228" t="s">
        <v>86</v>
      </c>
      <c r="AY318" s="19" t="s">
        <v>166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9" t="s">
        <v>84</v>
      </c>
      <c r="BK318" s="229">
        <f>ROUND(I318*H318,2)</f>
        <v>0</v>
      </c>
      <c r="BL318" s="19" t="s">
        <v>245</v>
      </c>
      <c r="BM318" s="228" t="s">
        <v>2423</v>
      </c>
    </row>
    <row r="319" s="13" customFormat="1">
      <c r="A319" s="13"/>
      <c r="B319" s="230"/>
      <c r="C319" s="231"/>
      <c r="D319" s="232" t="s">
        <v>175</v>
      </c>
      <c r="E319" s="233" t="s">
        <v>32</v>
      </c>
      <c r="F319" s="234" t="s">
        <v>2424</v>
      </c>
      <c r="G319" s="231"/>
      <c r="H319" s="235">
        <v>4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175</v>
      </c>
      <c r="AU319" s="241" t="s">
        <v>86</v>
      </c>
      <c r="AV319" s="13" t="s">
        <v>86</v>
      </c>
      <c r="AW319" s="13" t="s">
        <v>39</v>
      </c>
      <c r="AX319" s="13" t="s">
        <v>84</v>
      </c>
      <c r="AY319" s="241" t="s">
        <v>166</v>
      </c>
    </row>
    <row r="320" s="2" customFormat="1">
      <c r="A320" s="41"/>
      <c r="B320" s="42"/>
      <c r="C320" s="217" t="s">
        <v>625</v>
      </c>
      <c r="D320" s="217" t="s">
        <v>168</v>
      </c>
      <c r="E320" s="218" t="s">
        <v>1345</v>
      </c>
      <c r="F320" s="219" t="s">
        <v>1346</v>
      </c>
      <c r="G320" s="220" t="s">
        <v>274</v>
      </c>
      <c r="H320" s="221">
        <v>0.035999999999999997</v>
      </c>
      <c r="I320" s="222"/>
      <c r="J320" s="223">
        <f>ROUND(I320*H320,2)</f>
        <v>0</v>
      </c>
      <c r="K320" s="219" t="s">
        <v>172</v>
      </c>
      <c r="L320" s="47"/>
      <c r="M320" s="224" t="s">
        <v>32</v>
      </c>
      <c r="N320" s="225" t="s">
        <v>48</v>
      </c>
      <c r="O320" s="87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8" t="s">
        <v>245</v>
      </c>
      <c r="AT320" s="228" t="s">
        <v>168</v>
      </c>
      <c r="AU320" s="228" t="s">
        <v>86</v>
      </c>
      <c r="AY320" s="19" t="s">
        <v>166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9" t="s">
        <v>84</v>
      </c>
      <c r="BK320" s="229">
        <f>ROUND(I320*H320,2)</f>
        <v>0</v>
      </c>
      <c r="BL320" s="19" t="s">
        <v>245</v>
      </c>
      <c r="BM320" s="228" t="s">
        <v>2425</v>
      </c>
    </row>
    <row r="321" s="12" customFormat="1" ht="22.8" customHeight="1">
      <c r="A321" s="12"/>
      <c r="B321" s="201"/>
      <c r="C321" s="202"/>
      <c r="D321" s="203" t="s">
        <v>76</v>
      </c>
      <c r="E321" s="215" t="s">
        <v>1803</v>
      </c>
      <c r="F321" s="215" t="s">
        <v>1804</v>
      </c>
      <c r="G321" s="202"/>
      <c r="H321" s="202"/>
      <c r="I321" s="205"/>
      <c r="J321" s="216">
        <f>BK321</f>
        <v>0</v>
      </c>
      <c r="K321" s="202"/>
      <c r="L321" s="207"/>
      <c r="M321" s="208"/>
      <c r="N321" s="209"/>
      <c r="O321" s="209"/>
      <c r="P321" s="210">
        <f>SUM(P322:P328)</f>
        <v>0</v>
      </c>
      <c r="Q321" s="209"/>
      <c r="R321" s="210">
        <f>SUM(R322:R328)</f>
        <v>0.0089099999999999995</v>
      </c>
      <c r="S321" s="209"/>
      <c r="T321" s="211">
        <f>SUM(T322:T328)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2" t="s">
        <v>86</v>
      </c>
      <c r="AT321" s="213" t="s">
        <v>76</v>
      </c>
      <c r="AU321" s="213" t="s">
        <v>84</v>
      </c>
      <c r="AY321" s="212" t="s">
        <v>166</v>
      </c>
      <c r="BK321" s="214">
        <f>SUM(BK322:BK328)</f>
        <v>0</v>
      </c>
    </row>
    <row r="322" s="2" customFormat="1" ht="16.5" customHeight="1">
      <c r="A322" s="41"/>
      <c r="B322" s="42"/>
      <c r="C322" s="217" t="s">
        <v>629</v>
      </c>
      <c r="D322" s="217" t="s">
        <v>168</v>
      </c>
      <c r="E322" s="218" t="s">
        <v>2426</v>
      </c>
      <c r="F322" s="219" t="s">
        <v>2427</v>
      </c>
      <c r="G322" s="220" t="s">
        <v>205</v>
      </c>
      <c r="H322" s="221">
        <v>9</v>
      </c>
      <c r="I322" s="222"/>
      <c r="J322" s="223">
        <f>ROUND(I322*H322,2)</f>
        <v>0</v>
      </c>
      <c r="K322" s="219" t="s">
        <v>172</v>
      </c>
      <c r="L322" s="47"/>
      <c r="M322" s="224" t="s">
        <v>32</v>
      </c>
      <c r="N322" s="225" t="s">
        <v>48</v>
      </c>
      <c r="O322" s="87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8" t="s">
        <v>245</v>
      </c>
      <c r="AT322" s="228" t="s">
        <v>168</v>
      </c>
      <c r="AU322" s="228" t="s">
        <v>86</v>
      </c>
      <c r="AY322" s="19" t="s">
        <v>166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9" t="s">
        <v>84</v>
      </c>
      <c r="BK322" s="229">
        <f>ROUND(I322*H322,2)</f>
        <v>0</v>
      </c>
      <c r="BL322" s="19" t="s">
        <v>245</v>
      </c>
      <c r="BM322" s="228" t="s">
        <v>2428</v>
      </c>
    </row>
    <row r="323" s="13" customFormat="1">
      <c r="A323" s="13"/>
      <c r="B323" s="230"/>
      <c r="C323" s="231"/>
      <c r="D323" s="232" t="s">
        <v>175</v>
      </c>
      <c r="E323" s="233" t="s">
        <v>32</v>
      </c>
      <c r="F323" s="234" t="s">
        <v>2364</v>
      </c>
      <c r="G323" s="231"/>
      <c r="H323" s="235">
        <v>4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175</v>
      </c>
      <c r="AU323" s="241" t="s">
        <v>86</v>
      </c>
      <c r="AV323" s="13" t="s">
        <v>86</v>
      </c>
      <c r="AW323" s="13" t="s">
        <v>39</v>
      </c>
      <c r="AX323" s="13" t="s">
        <v>77</v>
      </c>
      <c r="AY323" s="241" t="s">
        <v>166</v>
      </c>
    </row>
    <row r="324" s="13" customFormat="1">
      <c r="A324" s="13"/>
      <c r="B324" s="230"/>
      <c r="C324" s="231"/>
      <c r="D324" s="232" t="s">
        <v>175</v>
      </c>
      <c r="E324" s="233" t="s">
        <v>32</v>
      </c>
      <c r="F324" s="234" t="s">
        <v>2429</v>
      </c>
      <c r="G324" s="231"/>
      <c r="H324" s="235">
        <v>4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175</v>
      </c>
      <c r="AU324" s="241" t="s">
        <v>86</v>
      </c>
      <c r="AV324" s="13" t="s">
        <v>86</v>
      </c>
      <c r="AW324" s="13" t="s">
        <v>39</v>
      </c>
      <c r="AX324" s="13" t="s">
        <v>77</v>
      </c>
      <c r="AY324" s="241" t="s">
        <v>166</v>
      </c>
    </row>
    <row r="325" s="13" customFormat="1">
      <c r="A325" s="13"/>
      <c r="B325" s="230"/>
      <c r="C325" s="231"/>
      <c r="D325" s="232" t="s">
        <v>175</v>
      </c>
      <c r="E325" s="233" t="s">
        <v>32</v>
      </c>
      <c r="F325" s="234" t="s">
        <v>2430</v>
      </c>
      <c r="G325" s="231"/>
      <c r="H325" s="235">
        <v>1</v>
      </c>
      <c r="I325" s="236"/>
      <c r="J325" s="231"/>
      <c r="K325" s="231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175</v>
      </c>
      <c r="AU325" s="241" t="s">
        <v>86</v>
      </c>
      <c r="AV325" s="13" t="s">
        <v>86</v>
      </c>
      <c r="AW325" s="13" t="s">
        <v>39</v>
      </c>
      <c r="AX325" s="13" t="s">
        <v>77</v>
      </c>
      <c r="AY325" s="241" t="s">
        <v>166</v>
      </c>
    </row>
    <row r="326" s="14" customFormat="1">
      <c r="A326" s="14"/>
      <c r="B326" s="242"/>
      <c r="C326" s="243"/>
      <c r="D326" s="232" t="s">
        <v>175</v>
      </c>
      <c r="E326" s="244" t="s">
        <v>32</v>
      </c>
      <c r="F326" s="245" t="s">
        <v>219</v>
      </c>
      <c r="G326" s="243"/>
      <c r="H326" s="246">
        <v>9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175</v>
      </c>
      <c r="AU326" s="252" t="s">
        <v>86</v>
      </c>
      <c r="AV326" s="14" t="s">
        <v>173</v>
      </c>
      <c r="AW326" s="14" t="s">
        <v>39</v>
      </c>
      <c r="AX326" s="14" t="s">
        <v>84</v>
      </c>
      <c r="AY326" s="252" t="s">
        <v>166</v>
      </c>
    </row>
    <row r="327" s="2" customFormat="1" ht="16.5" customHeight="1">
      <c r="A327" s="41"/>
      <c r="B327" s="42"/>
      <c r="C327" s="263" t="s">
        <v>635</v>
      </c>
      <c r="D327" s="263" t="s">
        <v>267</v>
      </c>
      <c r="E327" s="264" t="s">
        <v>2431</v>
      </c>
      <c r="F327" s="265" t="s">
        <v>2432</v>
      </c>
      <c r="G327" s="266" t="s">
        <v>205</v>
      </c>
      <c r="H327" s="267">
        <v>9</v>
      </c>
      <c r="I327" s="268"/>
      <c r="J327" s="269">
        <f>ROUND(I327*H327,2)</f>
        <v>0</v>
      </c>
      <c r="K327" s="265" t="s">
        <v>172</v>
      </c>
      <c r="L327" s="270"/>
      <c r="M327" s="271" t="s">
        <v>32</v>
      </c>
      <c r="N327" s="272" t="s">
        <v>48</v>
      </c>
      <c r="O327" s="87"/>
      <c r="P327" s="226">
        <f>O327*H327</f>
        <v>0</v>
      </c>
      <c r="Q327" s="226">
        <v>0.00098999999999999999</v>
      </c>
      <c r="R327" s="226">
        <f>Q327*H327</f>
        <v>0.0089099999999999995</v>
      </c>
      <c r="S327" s="226">
        <v>0</v>
      </c>
      <c r="T327" s="22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8" t="s">
        <v>332</v>
      </c>
      <c r="AT327" s="228" t="s">
        <v>267</v>
      </c>
      <c r="AU327" s="228" t="s">
        <v>86</v>
      </c>
      <c r="AY327" s="19" t="s">
        <v>166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9" t="s">
        <v>84</v>
      </c>
      <c r="BK327" s="229">
        <f>ROUND(I327*H327,2)</f>
        <v>0</v>
      </c>
      <c r="BL327" s="19" t="s">
        <v>245</v>
      </c>
      <c r="BM327" s="228" t="s">
        <v>2433</v>
      </c>
    </row>
    <row r="328" s="2" customFormat="1">
      <c r="A328" s="41"/>
      <c r="B328" s="42"/>
      <c r="C328" s="217" t="s">
        <v>639</v>
      </c>
      <c r="D328" s="217" t="s">
        <v>168</v>
      </c>
      <c r="E328" s="218" t="s">
        <v>1944</v>
      </c>
      <c r="F328" s="219" t="s">
        <v>1945</v>
      </c>
      <c r="G328" s="220" t="s">
        <v>274</v>
      </c>
      <c r="H328" s="221">
        <v>0.0089999999999999993</v>
      </c>
      <c r="I328" s="222"/>
      <c r="J328" s="223">
        <f>ROUND(I328*H328,2)</f>
        <v>0</v>
      </c>
      <c r="K328" s="219" t="s">
        <v>172</v>
      </c>
      <c r="L328" s="47"/>
      <c r="M328" s="224" t="s">
        <v>32</v>
      </c>
      <c r="N328" s="225" t="s">
        <v>48</v>
      </c>
      <c r="O328" s="87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8" t="s">
        <v>245</v>
      </c>
      <c r="AT328" s="228" t="s">
        <v>168</v>
      </c>
      <c r="AU328" s="228" t="s">
        <v>86</v>
      </c>
      <c r="AY328" s="19" t="s">
        <v>166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9" t="s">
        <v>84</v>
      </c>
      <c r="BK328" s="229">
        <f>ROUND(I328*H328,2)</f>
        <v>0</v>
      </c>
      <c r="BL328" s="19" t="s">
        <v>245</v>
      </c>
      <c r="BM328" s="228" t="s">
        <v>2434</v>
      </c>
    </row>
    <row r="329" s="12" customFormat="1" ht="22.8" customHeight="1">
      <c r="A329" s="12"/>
      <c r="B329" s="201"/>
      <c r="C329" s="202"/>
      <c r="D329" s="203" t="s">
        <v>76</v>
      </c>
      <c r="E329" s="215" t="s">
        <v>1348</v>
      </c>
      <c r="F329" s="215" t="s">
        <v>1349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SUM(P330:P344)</f>
        <v>0</v>
      </c>
      <c r="Q329" s="209"/>
      <c r="R329" s="210">
        <f>SUM(R330:R344)</f>
        <v>0.17119999999999999</v>
      </c>
      <c r="S329" s="209"/>
      <c r="T329" s="211">
        <f>SUM(T330:T344)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86</v>
      </c>
      <c r="AT329" s="213" t="s">
        <v>76</v>
      </c>
      <c r="AU329" s="213" t="s">
        <v>84</v>
      </c>
      <c r="AY329" s="212" t="s">
        <v>166</v>
      </c>
      <c r="BK329" s="214">
        <f>SUM(BK330:BK344)</f>
        <v>0</v>
      </c>
    </row>
    <row r="330" s="2" customFormat="1" ht="16.5" customHeight="1">
      <c r="A330" s="41"/>
      <c r="B330" s="42"/>
      <c r="C330" s="217" t="s">
        <v>644</v>
      </c>
      <c r="D330" s="217" t="s">
        <v>168</v>
      </c>
      <c r="E330" s="218" t="s">
        <v>2435</v>
      </c>
      <c r="F330" s="219" t="s">
        <v>2436</v>
      </c>
      <c r="G330" s="220" t="s">
        <v>205</v>
      </c>
      <c r="H330" s="221">
        <v>4</v>
      </c>
      <c r="I330" s="222"/>
      <c r="J330" s="223">
        <f>ROUND(I330*H330,2)</f>
        <v>0</v>
      </c>
      <c r="K330" s="219" t="s">
        <v>172</v>
      </c>
      <c r="L330" s="47"/>
      <c r="M330" s="224" t="s">
        <v>32</v>
      </c>
      <c r="N330" s="225" t="s">
        <v>48</v>
      </c>
      <c r="O330" s="87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8" t="s">
        <v>245</v>
      </c>
      <c r="AT330" s="228" t="s">
        <v>168</v>
      </c>
      <c r="AU330" s="228" t="s">
        <v>86</v>
      </c>
      <c r="AY330" s="19" t="s">
        <v>166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9" t="s">
        <v>84</v>
      </c>
      <c r="BK330" s="229">
        <f>ROUND(I330*H330,2)</f>
        <v>0</v>
      </c>
      <c r="BL330" s="19" t="s">
        <v>245</v>
      </c>
      <c r="BM330" s="228" t="s">
        <v>2437</v>
      </c>
    </row>
    <row r="331" s="2" customFormat="1">
      <c r="A331" s="41"/>
      <c r="B331" s="42"/>
      <c r="C331" s="43"/>
      <c r="D331" s="232" t="s">
        <v>308</v>
      </c>
      <c r="E331" s="43"/>
      <c r="F331" s="273" t="s">
        <v>2438</v>
      </c>
      <c r="G331" s="43"/>
      <c r="H331" s="43"/>
      <c r="I331" s="274"/>
      <c r="J331" s="43"/>
      <c r="K331" s="43"/>
      <c r="L331" s="47"/>
      <c r="M331" s="275"/>
      <c r="N331" s="276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308</v>
      </c>
      <c r="AU331" s="19" t="s">
        <v>86</v>
      </c>
    </row>
    <row r="332" s="2" customFormat="1" ht="21.75" customHeight="1">
      <c r="A332" s="41"/>
      <c r="B332" s="42"/>
      <c r="C332" s="263" t="s">
        <v>650</v>
      </c>
      <c r="D332" s="263" t="s">
        <v>267</v>
      </c>
      <c r="E332" s="264" t="s">
        <v>2439</v>
      </c>
      <c r="F332" s="265" t="s">
        <v>2440</v>
      </c>
      <c r="G332" s="266" t="s">
        <v>205</v>
      </c>
      <c r="H332" s="267">
        <v>4</v>
      </c>
      <c r="I332" s="268"/>
      <c r="J332" s="269">
        <f>ROUND(I332*H332,2)</f>
        <v>0</v>
      </c>
      <c r="K332" s="265" t="s">
        <v>172</v>
      </c>
      <c r="L332" s="270"/>
      <c r="M332" s="271" t="s">
        <v>32</v>
      </c>
      <c r="N332" s="272" t="s">
        <v>48</v>
      </c>
      <c r="O332" s="87"/>
      <c r="P332" s="226">
        <f>O332*H332</f>
        <v>0</v>
      </c>
      <c r="Q332" s="226">
        <v>0.017999999999999999</v>
      </c>
      <c r="R332" s="226">
        <f>Q332*H332</f>
        <v>0.071999999999999995</v>
      </c>
      <c r="S332" s="226">
        <v>0</v>
      </c>
      <c r="T332" s="22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8" t="s">
        <v>332</v>
      </c>
      <c r="AT332" s="228" t="s">
        <v>267</v>
      </c>
      <c r="AU332" s="228" t="s">
        <v>86</v>
      </c>
      <c r="AY332" s="19" t="s">
        <v>166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9" t="s">
        <v>84</v>
      </c>
      <c r="BK332" s="229">
        <f>ROUND(I332*H332,2)</f>
        <v>0</v>
      </c>
      <c r="BL332" s="19" t="s">
        <v>245</v>
      </c>
      <c r="BM332" s="228" t="s">
        <v>2441</v>
      </c>
    </row>
    <row r="333" s="2" customFormat="1">
      <c r="A333" s="41"/>
      <c r="B333" s="42"/>
      <c r="C333" s="43"/>
      <c r="D333" s="232" t="s">
        <v>308</v>
      </c>
      <c r="E333" s="43"/>
      <c r="F333" s="273" t="s">
        <v>2442</v>
      </c>
      <c r="G333" s="43"/>
      <c r="H333" s="43"/>
      <c r="I333" s="274"/>
      <c r="J333" s="43"/>
      <c r="K333" s="43"/>
      <c r="L333" s="47"/>
      <c r="M333" s="275"/>
      <c r="N333" s="276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308</v>
      </c>
      <c r="AU333" s="19" t="s">
        <v>86</v>
      </c>
    </row>
    <row r="334" s="2" customFormat="1" ht="21.75" customHeight="1">
      <c r="A334" s="41"/>
      <c r="B334" s="42"/>
      <c r="C334" s="263" t="s">
        <v>656</v>
      </c>
      <c r="D334" s="263" t="s">
        <v>267</v>
      </c>
      <c r="E334" s="264" t="s">
        <v>2443</v>
      </c>
      <c r="F334" s="265" t="s">
        <v>2444</v>
      </c>
      <c r="G334" s="266" t="s">
        <v>205</v>
      </c>
      <c r="H334" s="267">
        <v>4</v>
      </c>
      <c r="I334" s="268"/>
      <c r="J334" s="269">
        <f>ROUND(I334*H334,2)</f>
        <v>0</v>
      </c>
      <c r="K334" s="265" t="s">
        <v>172</v>
      </c>
      <c r="L334" s="270"/>
      <c r="M334" s="271" t="s">
        <v>32</v>
      </c>
      <c r="N334" s="272" t="s">
        <v>48</v>
      </c>
      <c r="O334" s="87"/>
      <c r="P334" s="226">
        <f>O334*H334</f>
        <v>0</v>
      </c>
      <c r="Q334" s="226">
        <v>0.00050000000000000001</v>
      </c>
      <c r="R334" s="226">
        <f>Q334*H334</f>
        <v>0.002</v>
      </c>
      <c r="S334" s="226">
        <v>0</v>
      </c>
      <c r="T334" s="22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8" t="s">
        <v>332</v>
      </c>
      <c r="AT334" s="228" t="s">
        <v>267</v>
      </c>
      <c r="AU334" s="228" t="s">
        <v>86</v>
      </c>
      <c r="AY334" s="19" t="s">
        <v>166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9" t="s">
        <v>84</v>
      </c>
      <c r="BK334" s="229">
        <f>ROUND(I334*H334,2)</f>
        <v>0</v>
      </c>
      <c r="BL334" s="19" t="s">
        <v>245</v>
      </c>
      <c r="BM334" s="228" t="s">
        <v>2445</v>
      </c>
    </row>
    <row r="335" s="2" customFormat="1">
      <c r="A335" s="41"/>
      <c r="B335" s="42"/>
      <c r="C335" s="43"/>
      <c r="D335" s="232" t="s">
        <v>308</v>
      </c>
      <c r="E335" s="43"/>
      <c r="F335" s="273" t="s">
        <v>2446</v>
      </c>
      <c r="G335" s="43"/>
      <c r="H335" s="43"/>
      <c r="I335" s="274"/>
      <c r="J335" s="43"/>
      <c r="K335" s="43"/>
      <c r="L335" s="47"/>
      <c r="M335" s="275"/>
      <c r="N335" s="276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19" t="s">
        <v>308</v>
      </c>
      <c r="AU335" s="19" t="s">
        <v>86</v>
      </c>
    </row>
    <row r="336" s="2" customFormat="1" ht="16.5" customHeight="1">
      <c r="A336" s="41"/>
      <c r="B336" s="42"/>
      <c r="C336" s="263" t="s">
        <v>661</v>
      </c>
      <c r="D336" s="263" t="s">
        <v>267</v>
      </c>
      <c r="E336" s="264" t="s">
        <v>2447</v>
      </c>
      <c r="F336" s="265" t="s">
        <v>2448</v>
      </c>
      <c r="G336" s="266" t="s">
        <v>205</v>
      </c>
      <c r="H336" s="267">
        <v>4</v>
      </c>
      <c r="I336" s="268"/>
      <c r="J336" s="269">
        <f>ROUND(I336*H336,2)</f>
        <v>0</v>
      </c>
      <c r="K336" s="265" t="s">
        <v>172</v>
      </c>
      <c r="L336" s="270"/>
      <c r="M336" s="271" t="s">
        <v>32</v>
      </c>
      <c r="N336" s="272" t="s">
        <v>48</v>
      </c>
      <c r="O336" s="87"/>
      <c r="P336" s="226">
        <f>O336*H336</f>
        <v>0</v>
      </c>
      <c r="Q336" s="226">
        <v>0.00029999999999999997</v>
      </c>
      <c r="R336" s="226">
        <f>Q336*H336</f>
        <v>0.0011999999999999999</v>
      </c>
      <c r="S336" s="226">
        <v>0</v>
      </c>
      <c r="T336" s="227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8" t="s">
        <v>332</v>
      </c>
      <c r="AT336" s="228" t="s">
        <v>267</v>
      </c>
      <c r="AU336" s="228" t="s">
        <v>86</v>
      </c>
      <c r="AY336" s="19" t="s">
        <v>166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9" t="s">
        <v>84</v>
      </c>
      <c r="BK336" s="229">
        <f>ROUND(I336*H336,2)</f>
        <v>0</v>
      </c>
      <c r="BL336" s="19" t="s">
        <v>245</v>
      </c>
      <c r="BM336" s="228" t="s">
        <v>2449</v>
      </c>
    </row>
    <row r="337" s="2" customFormat="1">
      <c r="A337" s="41"/>
      <c r="B337" s="42"/>
      <c r="C337" s="43"/>
      <c r="D337" s="232" t="s">
        <v>308</v>
      </c>
      <c r="E337" s="43"/>
      <c r="F337" s="273" t="s">
        <v>2446</v>
      </c>
      <c r="G337" s="43"/>
      <c r="H337" s="43"/>
      <c r="I337" s="274"/>
      <c r="J337" s="43"/>
      <c r="K337" s="43"/>
      <c r="L337" s="47"/>
      <c r="M337" s="275"/>
      <c r="N337" s="276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19" t="s">
        <v>308</v>
      </c>
      <c r="AU337" s="19" t="s">
        <v>86</v>
      </c>
    </row>
    <row r="338" s="2" customFormat="1" ht="16.5" customHeight="1">
      <c r="A338" s="41"/>
      <c r="B338" s="42"/>
      <c r="C338" s="263" t="s">
        <v>669</v>
      </c>
      <c r="D338" s="263" t="s">
        <v>267</v>
      </c>
      <c r="E338" s="264" t="s">
        <v>2450</v>
      </c>
      <c r="F338" s="265" t="s">
        <v>2451</v>
      </c>
      <c r="G338" s="266" t="s">
        <v>205</v>
      </c>
      <c r="H338" s="267">
        <v>48</v>
      </c>
      <c r="I338" s="268"/>
      <c r="J338" s="269">
        <f>ROUND(I338*H338,2)</f>
        <v>0</v>
      </c>
      <c r="K338" s="265" t="s">
        <v>172</v>
      </c>
      <c r="L338" s="270"/>
      <c r="M338" s="271" t="s">
        <v>32</v>
      </c>
      <c r="N338" s="272" t="s">
        <v>48</v>
      </c>
      <c r="O338" s="87"/>
      <c r="P338" s="226">
        <f>O338*H338</f>
        <v>0</v>
      </c>
      <c r="Q338" s="226">
        <v>0.002</v>
      </c>
      <c r="R338" s="226">
        <f>Q338*H338</f>
        <v>0.096000000000000002</v>
      </c>
      <c r="S338" s="226">
        <v>0</v>
      </c>
      <c r="T338" s="22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8" t="s">
        <v>332</v>
      </c>
      <c r="AT338" s="228" t="s">
        <v>267</v>
      </c>
      <c r="AU338" s="228" t="s">
        <v>86</v>
      </c>
      <c r="AY338" s="19" t="s">
        <v>166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9" t="s">
        <v>84</v>
      </c>
      <c r="BK338" s="229">
        <f>ROUND(I338*H338,2)</f>
        <v>0</v>
      </c>
      <c r="BL338" s="19" t="s">
        <v>245</v>
      </c>
      <c r="BM338" s="228" t="s">
        <v>2452</v>
      </c>
    </row>
    <row r="339" s="2" customFormat="1">
      <c r="A339" s="41"/>
      <c r="B339" s="42"/>
      <c r="C339" s="43"/>
      <c r="D339" s="232" t="s">
        <v>308</v>
      </c>
      <c r="E339" s="43"/>
      <c r="F339" s="273" t="s">
        <v>2453</v>
      </c>
      <c r="G339" s="43"/>
      <c r="H339" s="43"/>
      <c r="I339" s="274"/>
      <c r="J339" s="43"/>
      <c r="K339" s="43"/>
      <c r="L339" s="47"/>
      <c r="M339" s="275"/>
      <c r="N339" s="276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308</v>
      </c>
      <c r="AU339" s="19" t="s">
        <v>86</v>
      </c>
    </row>
    <row r="340" s="13" customFormat="1">
      <c r="A340" s="13"/>
      <c r="B340" s="230"/>
      <c r="C340" s="231"/>
      <c r="D340" s="232" t="s">
        <v>175</v>
      </c>
      <c r="E340" s="233" t="s">
        <v>32</v>
      </c>
      <c r="F340" s="234" t="s">
        <v>2454</v>
      </c>
      <c r="G340" s="231"/>
      <c r="H340" s="235">
        <v>48</v>
      </c>
      <c r="I340" s="236"/>
      <c r="J340" s="231"/>
      <c r="K340" s="231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175</v>
      </c>
      <c r="AU340" s="241" t="s">
        <v>86</v>
      </c>
      <c r="AV340" s="13" t="s">
        <v>86</v>
      </c>
      <c r="AW340" s="13" t="s">
        <v>39</v>
      </c>
      <c r="AX340" s="13" t="s">
        <v>84</v>
      </c>
      <c r="AY340" s="241" t="s">
        <v>166</v>
      </c>
    </row>
    <row r="341" s="2" customFormat="1" ht="16.5" customHeight="1">
      <c r="A341" s="41"/>
      <c r="B341" s="42"/>
      <c r="C341" s="217" t="s">
        <v>674</v>
      </c>
      <c r="D341" s="217" t="s">
        <v>168</v>
      </c>
      <c r="E341" s="218" t="s">
        <v>2455</v>
      </c>
      <c r="F341" s="219" t="s">
        <v>2456</v>
      </c>
      <c r="G341" s="220" t="s">
        <v>182</v>
      </c>
      <c r="H341" s="221">
        <v>37</v>
      </c>
      <c r="I341" s="222"/>
      <c r="J341" s="223">
        <f>ROUND(I341*H341,2)</f>
        <v>0</v>
      </c>
      <c r="K341" s="219" t="s">
        <v>172</v>
      </c>
      <c r="L341" s="47"/>
      <c r="M341" s="224" t="s">
        <v>32</v>
      </c>
      <c r="N341" s="225" t="s">
        <v>48</v>
      </c>
      <c r="O341" s="87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8" t="s">
        <v>245</v>
      </c>
      <c r="AT341" s="228" t="s">
        <v>168</v>
      </c>
      <c r="AU341" s="228" t="s">
        <v>86</v>
      </c>
      <c r="AY341" s="19" t="s">
        <v>166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9" t="s">
        <v>84</v>
      </c>
      <c r="BK341" s="229">
        <f>ROUND(I341*H341,2)</f>
        <v>0</v>
      </c>
      <c r="BL341" s="19" t="s">
        <v>245</v>
      </c>
      <c r="BM341" s="228" t="s">
        <v>2457</v>
      </c>
    </row>
    <row r="342" s="13" customFormat="1">
      <c r="A342" s="13"/>
      <c r="B342" s="230"/>
      <c r="C342" s="231"/>
      <c r="D342" s="232" t="s">
        <v>175</v>
      </c>
      <c r="E342" s="233" t="s">
        <v>32</v>
      </c>
      <c r="F342" s="234" t="s">
        <v>2458</v>
      </c>
      <c r="G342" s="231"/>
      <c r="H342" s="235">
        <v>37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175</v>
      </c>
      <c r="AU342" s="241" t="s">
        <v>86</v>
      </c>
      <c r="AV342" s="13" t="s">
        <v>86</v>
      </c>
      <c r="AW342" s="13" t="s">
        <v>39</v>
      </c>
      <c r="AX342" s="13" t="s">
        <v>84</v>
      </c>
      <c r="AY342" s="241" t="s">
        <v>166</v>
      </c>
    </row>
    <row r="343" s="2" customFormat="1" ht="16.5" customHeight="1">
      <c r="A343" s="41"/>
      <c r="B343" s="42"/>
      <c r="C343" s="217" t="s">
        <v>679</v>
      </c>
      <c r="D343" s="217" t="s">
        <v>168</v>
      </c>
      <c r="E343" s="218" t="s">
        <v>2459</v>
      </c>
      <c r="F343" s="219" t="s">
        <v>2460</v>
      </c>
      <c r="G343" s="220" t="s">
        <v>205</v>
      </c>
      <c r="H343" s="221">
        <v>4</v>
      </c>
      <c r="I343" s="222"/>
      <c r="J343" s="223">
        <f>ROUND(I343*H343,2)</f>
        <v>0</v>
      </c>
      <c r="K343" s="219" t="s">
        <v>172</v>
      </c>
      <c r="L343" s="47"/>
      <c r="M343" s="224" t="s">
        <v>32</v>
      </c>
      <c r="N343" s="225" t="s">
        <v>48</v>
      </c>
      <c r="O343" s="87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8" t="s">
        <v>245</v>
      </c>
      <c r="AT343" s="228" t="s">
        <v>168</v>
      </c>
      <c r="AU343" s="228" t="s">
        <v>86</v>
      </c>
      <c r="AY343" s="19" t="s">
        <v>166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9" t="s">
        <v>84</v>
      </c>
      <c r="BK343" s="229">
        <f>ROUND(I343*H343,2)</f>
        <v>0</v>
      </c>
      <c r="BL343" s="19" t="s">
        <v>245</v>
      </c>
      <c r="BM343" s="228" t="s">
        <v>2461</v>
      </c>
    </row>
    <row r="344" s="2" customFormat="1">
      <c r="A344" s="41"/>
      <c r="B344" s="42"/>
      <c r="C344" s="217" t="s">
        <v>684</v>
      </c>
      <c r="D344" s="217" t="s">
        <v>168</v>
      </c>
      <c r="E344" s="218" t="s">
        <v>1372</v>
      </c>
      <c r="F344" s="219" t="s">
        <v>1373</v>
      </c>
      <c r="G344" s="220" t="s">
        <v>274</v>
      </c>
      <c r="H344" s="221">
        <v>0.17100000000000001</v>
      </c>
      <c r="I344" s="222"/>
      <c r="J344" s="223">
        <f>ROUND(I344*H344,2)</f>
        <v>0</v>
      </c>
      <c r="K344" s="219" t="s">
        <v>172</v>
      </c>
      <c r="L344" s="47"/>
      <c r="M344" s="224" t="s">
        <v>32</v>
      </c>
      <c r="N344" s="225" t="s">
        <v>48</v>
      </c>
      <c r="O344" s="87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8" t="s">
        <v>245</v>
      </c>
      <c r="AT344" s="228" t="s">
        <v>168</v>
      </c>
      <c r="AU344" s="228" t="s">
        <v>86</v>
      </c>
      <c r="AY344" s="19" t="s">
        <v>166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9" t="s">
        <v>84</v>
      </c>
      <c r="BK344" s="229">
        <f>ROUND(I344*H344,2)</f>
        <v>0</v>
      </c>
      <c r="BL344" s="19" t="s">
        <v>245</v>
      </c>
      <c r="BM344" s="228" t="s">
        <v>2462</v>
      </c>
    </row>
    <row r="345" s="12" customFormat="1" ht="22.8" customHeight="1">
      <c r="A345" s="12"/>
      <c r="B345" s="201"/>
      <c r="C345" s="202"/>
      <c r="D345" s="203" t="s">
        <v>76</v>
      </c>
      <c r="E345" s="215" t="s">
        <v>1403</v>
      </c>
      <c r="F345" s="215" t="s">
        <v>1404</v>
      </c>
      <c r="G345" s="202"/>
      <c r="H345" s="202"/>
      <c r="I345" s="205"/>
      <c r="J345" s="216">
        <f>BK345</f>
        <v>0</v>
      </c>
      <c r="K345" s="202"/>
      <c r="L345" s="207"/>
      <c r="M345" s="208"/>
      <c r="N345" s="209"/>
      <c r="O345" s="209"/>
      <c r="P345" s="210">
        <f>SUM(P346:P355)</f>
        <v>0</v>
      </c>
      <c r="Q345" s="209"/>
      <c r="R345" s="210">
        <f>SUM(R346:R355)</f>
        <v>9.6004799999999992</v>
      </c>
      <c r="S345" s="209"/>
      <c r="T345" s="211">
        <f>SUM(T346:T355)</f>
        <v>7.0800000000000001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2" t="s">
        <v>86</v>
      </c>
      <c r="AT345" s="213" t="s">
        <v>76</v>
      </c>
      <c r="AU345" s="213" t="s">
        <v>84</v>
      </c>
      <c r="AY345" s="212" t="s">
        <v>166</v>
      </c>
      <c r="BK345" s="214">
        <f>SUM(BK346:BK355)</f>
        <v>0</v>
      </c>
    </row>
    <row r="346" s="2" customFormat="1" ht="16.5" customHeight="1">
      <c r="A346" s="41"/>
      <c r="B346" s="42"/>
      <c r="C346" s="217" t="s">
        <v>689</v>
      </c>
      <c r="D346" s="217" t="s">
        <v>168</v>
      </c>
      <c r="E346" s="218" t="s">
        <v>1406</v>
      </c>
      <c r="F346" s="219" t="s">
        <v>1407</v>
      </c>
      <c r="G346" s="220" t="s">
        <v>171</v>
      </c>
      <c r="H346" s="221">
        <v>472</v>
      </c>
      <c r="I346" s="222"/>
      <c r="J346" s="223">
        <f>ROUND(I346*H346,2)</f>
        <v>0</v>
      </c>
      <c r="K346" s="219" t="s">
        <v>172</v>
      </c>
      <c r="L346" s="47"/>
      <c r="M346" s="224" t="s">
        <v>32</v>
      </c>
      <c r="N346" s="225" t="s">
        <v>48</v>
      </c>
      <c r="O346" s="87"/>
      <c r="P346" s="226">
        <f>O346*H346</f>
        <v>0</v>
      </c>
      <c r="Q346" s="226">
        <v>0</v>
      </c>
      <c r="R346" s="226">
        <f>Q346*H346</f>
        <v>0</v>
      </c>
      <c r="S346" s="226">
        <v>0.014999999999999999</v>
      </c>
      <c r="T346" s="227">
        <f>S346*H346</f>
        <v>7.0800000000000001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8" t="s">
        <v>245</v>
      </c>
      <c r="AT346" s="228" t="s">
        <v>168</v>
      </c>
      <c r="AU346" s="228" t="s">
        <v>86</v>
      </c>
      <c r="AY346" s="19" t="s">
        <v>166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9" t="s">
        <v>84</v>
      </c>
      <c r="BK346" s="229">
        <f>ROUND(I346*H346,2)</f>
        <v>0</v>
      </c>
      <c r="BL346" s="19" t="s">
        <v>245</v>
      </c>
      <c r="BM346" s="228" t="s">
        <v>2463</v>
      </c>
    </row>
    <row r="347" s="15" customFormat="1">
      <c r="A347" s="15"/>
      <c r="B347" s="253"/>
      <c r="C347" s="254"/>
      <c r="D347" s="232" t="s">
        <v>175</v>
      </c>
      <c r="E347" s="255" t="s">
        <v>32</v>
      </c>
      <c r="F347" s="256" t="s">
        <v>2400</v>
      </c>
      <c r="G347" s="254"/>
      <c r="H347" s="255" t="s">
        <v>32</v>
      </c>
      <c r="I347" s="257"/>
      <c r="J347" s="254"/>
      <c r="K347" s="254"/>
      <c r="L347" s="258"/>
      <c r="M347" s="259"/>
      <c r="N347" s="260"/>
      <c r="O347" s="260"/>
      <c r="P347" s="260"/>
      <c r="Q347" s="260"/>
      <c r="R347" s="260"/>
      <c r="S347" s="260"/>
      <c r="T347" s="261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2" t="s">
        <v>175</v>
      </c>
      <c r="AU347" s="262" t="s">
        <v>86</v>
      </c>
      <c r="AV347" s="15" t="s">
        <v>84</v>
      </c>
      <c r="AW347" s="15" t="s">
        <v>39</v>
      </c>
      <c r="AX347" s="15" t="s">
        <v>77</v>
      </c>
      <c r="AY347" s="262" t="s">
        <v>166</v>
      </c>
    </row>
    <row r="348" s="13" customFormat="1">
      <c r="A348" s="13"/>
      <c r="B348" s="230"/>
      <c r="C348" s="231"/>
      <c r="D348" s="232" t="s">
        <v>175</v>
      </c>
      <c r="E348" s="233" t="s">
        <v>32</v>
      </c>
      <c r="F348" s="234" t="s">
        <v>2464</v>
      </c>
      <c r="G348" s="231"/>
      <c r="H348" s="235">
        <v>472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175</v>
      </c>
      <c r="AU348" s="241" t="s">
        <v>86</v>
      </c>
      <c r="AV348" s="13" t="s">
        <v>86</v>
      </c>
      <c r="AW348" s="13" t="s">
        <v>39</v>
      </c>
      <c r="AX348" s="13" t="s">
        <v>84</v>
      </c>
      <c r="AY348" s="241" t="s">
        <v>166</v>
      </c>
    </row>
    <row r="349" s="2" customFormat="1">
      <c r="A349" s="41"/>
      <c r="B349" s="42"/>
      <c r="C349" s="217" t="s">
        <v>693</v>
      </c>
      <c r="D349" s="217" t="s">
        <v>168</v>
      </c>
      <c r="E349" s="218" t="s">
        <v>1411</v>
      </c>
      <c r="F349" s="219" t="s">
        <v>1412</v>
      </c>
      <c r="G349" s="220" t="s">
        <v>171</v>
      </c>
      <c r="H349" s="221">
        <v>472</v>
      </c>
      <c r="I349" s="222"/>
      <c r="J349" s="223">
        <f>ROUND(I349*H349,2)</f>
        <v>0</v>
      </c>
      <c r="K349" s="219" t="s">
        <v>172</v>
      </c>
      <c r="L349" s="47"/>
      <c r="M349" s="224" t="s">
        <v>32</v>
      </c>
      <c r="N349" s="225" t="s">
        <v>48</v>
      </c>
      <c r="O349" s="87"/>
      <c r="P349" s="226">
        <f>O349*H349</f>
        <v>0</v>
      </c>
      <c r="Q349" s="226">
        <v>0.010109999999999999</v>
      </c>
      <c r="R349" s="226">
        <f>Q349*H349</f>
        <v>4.7719199999999997</v>
      </c>
      <c r="S349" s="226">
        <v>0</v>
      </c>
      <c r="T349" s="22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8" t="s">
        <v>245</v>
      </c>
      <c r="AT349" s="228" t="s">
        <v>168</v>
      </c>
      <c r="AU349" s="228" t="s">
        <v>86</v>
      </c>
      <c r="AY349" s="19" t="s">
        <v>166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9" t="s">
        <v>84</v>
      </c>
      <c r="BK349" s="229">
        <f>ROUND(I349*H349,2)</f>
        <v>0</v>
      </c>
      <c r="BL349" s="19" t="s">
        <v>245</v>
      </c>
      <c r="BM349" s="228" t="s">
        <v>2465</v>
      </c>
    </row>
    <row r="350" s="15" customFormat="1">
      <c r="A350" s="15"/>
      <c r="B350" s="253"/>
      <c r="C350" s="254"/>
      <c r="D350" s="232" t="s">
        <v>175</v>
      </c>
      <c r="E350" s="255" t="s">
        <v>32</v>
      </c>
      <c r="F350" s="256" t="s">
        <v>2400</v>
      </c>
      <c r="G350" s="254"/>
      <c r="H350" s="255" t="s">
        <v>32</v>
      </c>
      <c r="I350" s="257"/>
      <c r="J350" s="254"/>
      <c r="K350" s="254"/>
      <c r="L350" s="258"/>
      <c r="M350" s="259"/>
      <c r="N350" s="260"/>
      <c r="O350" s="260"/>
      <c r="P350" s="260"/>
      <c r="Q350" s="260"/>
      <c r="R350" s="260"/>
      <c r="S350" s="260"/>
      <c r="T350" s="26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2" t="s">
        <v>175</v>
      </c>
      <c r="AU350" s="262" t="s">
        <v>86</v>
      </c>
      <c r="AV350" s="15" t="s">
        <v>84</v>
      </c>
      <c r="AW350" s="15" t="s">
        <v>39</v>
      </c>
      <c r="AX350" s="15" t="s">
        <v>77</v>
      </c>
      <c r="AY350" s="262" t="s">
        <v>166</v>
      </c>
    </row>
    <row r="351" s="13" customFormat="1">
      <c r="A351" s="13"/>
      <c r="B351" s="230"/>
      <c r="C351" s="231"/>
      <c r="D351" s="232" t="s">
        <v>175</v>
      </c>
      <c r="E351" s="233" t="s">
        <v>32</v>
      </c>
      <c r="F351" s="234" t="s">
        <v>2466</v>
      </c>
      <c r="G351" s="231"/>
      <c r="H351" s="235">
        <v>472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175</v>
      </c>
      <c r="AU351" s="241" t="s">
        <v>86</v>
      </c>
      <c r="AV351" s="13" t="s">
        <v>86</v>
      </c>
      <c r="AW351" s="13" t="s">
        <v>39</v>
      </c>
      <c r="AX351" s="13" t="s">
        <v>84</v>
      </c>
      <c r="AY351" s="241" t="s">
        <v>166</v>
      </c>
    </row>
    <row r="352" s="2" customFormat="1" ht="16.5" customHeight="1">
      <c r="A352" s="41"/>
      <c r="B352" s="42"/>
      <c r="C352" s="263" t="s">
        <v>697</v>
      </c>
      <c r="D352" s="263" t="s">
        <v>267</v>
      </c>
      <c r="E352" s="264" t="s">
        <v>1415</v>
      </c>
      <c r="F352" s="265" t="s">
        <v>1416</v>
      </c>
      <c r="G352" s="266" t="s">
        <v>171</v>
      </c>
      <c r="H352" s="267">
        <v>472</v>
      </c>
      <c r="I352" s="268"/>
      <c r="J352" s="269">
        <f>ROUND(I352*H352,2)</f>
        <v>0</v>
      </c>
      <c r="K352" s="265" t="s">
        <v>172</v>
      </c>
      <c r="L352" s="270"/>
      <c r="M352" s="271" t="s">
        <v>32</v>
      </c>
      <c r="N352" s="272" t="s">
        <v>48</v>
      </c>
      <c r="O352" s="87"/>
      <c r="P352" s="226">
        <f>O352*H352</f>
        <v>0</v>
      </c>
      <c r="Q352" s="226">
        <v>0.01023</v>
      </c>
      <c r="R352" s="226">
        <f>Q352*H352</f>
        <v>4.8285599999999995</v>
      </c>
      <c r="S352" s="226">
        <v>0</v>
      </c>
      <c r="T352" s="22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8" t="s">
        <v>332</v>
      </c>
      <c r="AT352" s="228" t="s">
        <v>267</v>
      </c>
      <c r="AU352" s="228" t="s">
        <v>86</v>
      </c>
      <c r="AY352" s="19" t="s">
        <v>166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9" t="s">
        <v>84</v>
      </c>
      <c r="BK352" s="229">
        <f>ROUND(I352*H352,2)</f>
        <v>0</v>
      </c>
      <c r="BL352" s="19" t="s">
        <v>245</v>
      </c>
      <c r="BM352" s="228" t="s">
        <v>2467</v>
      </c>
    </row>
    <row r="353" s="15" customFormat="1">
      <c r="A353" s="15"/>
      <c r="B353" s="253"/>
      <c r="C353" s="254"/>
      <c r="D353" s="232" t="s">
        <v>175</v>
      </c>
      <c r="E353" s="255" t="s">
        <v>32</v>
      </c>
      <c r="F353" s="256" t="s">
        <v>2400</v>
      </c>
      <c r="G353" s="254"/>
      <c r="H353" s="255" t="s">
        <v>32</v>
      </c>
      <c r="I353" s="257"/>
      <c r="J353" s="254"/>
      <c r="K353" s="254"/>
      <c r="L353" s="258"/>
      <c r="M353" s="259"/>
      <c r="N353" s="260"/>
      <c r="O353" s="260"/>
      <c r="P353" s="260"/>
      <c r="Q353" s="260"/>
      <c r="R353" s="260"/>
      <c r="S353" s="260"/>
      <c r="T353" s="26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2" t="s">
        <v>175</v>
      </c>
      <c r="AU353" s="262" t="s">
        <v>86</v>
      </c>
      <c r="AV353" s="15" t="s">
        <v>84</v>
      </c>
      <c r="AW353" s="15" t="s">
        <v>39</v>
      </c>
      <c r="AX353" s="15" t="s">
        <v>77</v>
      </c>
      <c r="AY353" s="262" t="s">
        <v>166</v>
      </c>
    </row>
    <row r="354" s="13" customFormat="1">
      <c r="A354" s="13"/>
      <c r="B354" s="230"/>
      <c r="C354" s="231"/>
      <c r="D354" s="232" t="s">
        <v>175</v>
      </c>
      <c r="E354" s="233" t="s">
        <v>32</v>
      </c>
      <c r="F354" s="234" t="s">
        <v>2466</v>
      </c>
      <c r="G354" s="231"/>
      <c r="H354" s="235">
        <v>472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175</v>
      </c>
      <c r="AU354" s="241" t="s">
        <v>86</v>
      </c>
      <c r="AV354" s="13" t="s">
        <v>86</v>
      </c>
      <c r="AW354" s="13" t="s">
        <v>39</v>
      </c>
      <c r="AX354" s="13" t="s">
        <v>84</v>
      </c>
      <c r="AY354" s="241" t="s">
        <v>166</v>
      </c>
    </row>
    <row r="355" s="2" customFormat="1">
      <c r="A355" s="41"/>
      <c r="B355" s="42"/>
      <c r="C355" s="217" t="s">
        <v>705</v>
      </c>
      <c r="D355" s="217" t="s">
        <v>168</v>
      </c>
      <c r="E355" s="218" t="s">
        <v>1419</v>
      </c>
      <c r="F355" s="219" t="s">
        <v>1420</v>
      </c>
      <c r="G355" s="220" t="s">
        <v>274</v>
      </c>
      <c r="H355" s="221">
        <v>9.5999999999999996</v>
      </c>
      <c r="I355" s="222"/>
      <c r="J355" s="223">
        <f>ROUND(I355*H355,2)</f>
        <v>0</v>
      </c>
      <c r="K355" s="219" t="s">
        <v>172</v>
      </c>
      <c r="L355" s="47"/>
      <c r="M355" s="224" t="s">
        <v>32</v>
      </c>
      <c r="N355" s="225" t="s">
        <v>48</v>
      </c>
      <c r="O355" s="87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8" t="s">
        <v>245</v>
      </c>
      <c r="AT355" s="228" t="s">
        <v>168</v>
      </c>
      <c r="AU355" s="228" t="s">
        <v>86</v>
      </c>
      <c r="AY355" s="19" t="s">
        <v>166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9" t="s">
        <v>84</v>
      </c>
      <c r="BK355" s="229">
        <f>ROUND(I355*H355,2)</f>
        <v>0</v>
      </c>
      <c r="BL355" s="19" t="s">
        <v>245</v>
      </c>
      <c r="BM355" s="228" t="s">
        <v>2468</v>
      </c>
    </row>
    <row r="356" s="12" customFormat="1" ht="22.8" customHeight="1">
      <c r="A356" s="12"/>
      <c r="B356" s="201"/>
      <c r="C356" s="202"/>
      <c r="D356" s="203" t="s">
        <v>76</v>
      </c>
      <c r="E356" s="215" t="s">
        <v>1422</v>
      </c>
      <c r="F356" s="215" t="s">
        <v>1423</v>
      </c>
      <c r="G356" s="202"/>
      <c r="H356" s="202"/>
      <c r="I356" s="205"/>
      <c r="J356" s="216">
        <f>BK356</f>
        <v>0</v>
      </c>
      <c r="K356" s="202"/>
      <c r="L356" s="207"/>
      <c r="M356" s="208"/>
      <c r="N356" s="209"/>
      <c r="O356" s="209"/>
      <c r="P356" s="210">
        <f>SUM(P357:P370)</f>
        <v>0</v>
      </c>
      <c r="Q356" s="209"/>
      <c r="R356" s="210">
        <f>SUM(R357:R370)</f>
        <v>5.5978595999999996</v>
      </c>
      <c r="S356" s="209"/>
      <c r="T356" s="211">
        <f>SUM(T357:T370)</f>
        <v>3.8925000000000001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2" t="s">
        <v>86</v>
      </c>
      <c r="AT356" s="213" t="s">
        <v>76</v>
      </c>
      <c r="AU356" s="213" t="s">
        <v>84</v>
      </c>
      <c r="AY356" s="212" t="s">
        <v>166</v>
      </c>
      <c r="BK356" s="214">
        <f>SUM(BK357:BK370)</f>
        <v>0</v>
      </c>
    </row>
    <row r="357" s="2" customFormat="1" ht="16.5" customHeight="1">
      <c r="A357" s="41"/>
      <c r="B357" s="42"/>
      <c r="C357" s="217" t="s">
        <v>710</v>
      </c>
      <c r="D357" s="217" t="s">
        <v>168</v>
      </c>
      <c r="E357" s="218" t="s">
        <v>2469</v>
      </c>
      <c r="F357" s="219" t="s">
        <v>2470</v>
      </c>
      <c r="G357" s="220" t="s">
        <v>171</v>
      </c>
      <c r="H357" s="221">
        <v>1557</v>
      </c>
      <c r="I357" s="222"/>
      <c r="J357" s="223">
        <f>ROUND(I357*H357,2)</f>
        <v>0</v>
      </c>
      <c r="K357" s="219" t="s">
        <v>172</v>
      </c>
      <c r="L357" s="47"/>
      <c r="M357" s="224" t="s">
        <v>32</v>
      </c>
      <c r="N357" s="225" t="s">
        <v>48</v>
      </c>
      <c r="O357" s="87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8" t="s">
        <v>245</v>
      </c>
      <c r="AT357" s="228" t="s">
        <v>168</v>
      </c>
      <c r="AU357" s="228" t="s">
        <v>86</v>
      </c>
      <c r="AY357" s="19" t="s">
        <v>166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9" t="s">
        <v>84</v>
      </c>
      <c r="BK357" s="229">
        <f>ROUND(I357*H357,2)</f>
        <v>0</v>
      </c>
      <c r="BL357" s="19" t="s">
        <v>245</v>
      </c>
      <c r="BM357" s="228" t="s">
        <v>2471</v>
      </c>
    </row>
    <row r="358" s="2" customFormat="1" ht="16.5" customHeight="1">
      <c r="A358" s="41"/>
      <c r="B358" s="42"/>
      <c r="C358" s="217" t="s">
        <v>714</v>
      </c>
      <c r="D358" s="217" t="s">
        <v>168</v>
      </c>
      <c r="E358" s="218" t="s">
        <v>1425</v>
      </c>
      <c r="F358" s="219" t="s">
        <v>1426</v>
      </c>
      <c r="G358" s="220" t="s">
        <v>171</v>
      </c>
      <c r="H358" s="221">
        <v>1557</v>
      </c>
      <c r="I358" s="222"/>
      <c r="J358" s="223">
        <f>ROUND(I358*H358,2)</f>
        <v>0</v>
      </c>
      <c r="K358" s="219" t="s">
        <v>172</v>
      </c>
      <c r="L358" s="47"/>
      <c r="M358" s="224" t="s">
        <v>32</v>
      </c>
      <c r="N358" s="225" t="s">
        <v>48</v>
      </c>
      <c r="O358" s="87"/>
      <c r="P358" s="226">
        <f>O358*H358</f>
        <v>0</v>
      </c>
      <c r="Q358" s="226">
        <v>0</v>
      </c>
      <c r="R358" s="226">
        <f>Q358*H358</f>
        <v>0</v>
      </c>
      <c r="S358" s="226">
        <v>0.0025000000000000001</v>
      </c>
      <c r="T358" s="227">
        <f>S358*H358</f>
        <v>3.8925000000000001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8" t="s">
        <v>245</v>
      </c>
      <c r="AT358" s="228" t="s">
        <v>168</v>
      </c>
      <c r="AU358" s="228" t="s">
        <v>86</v>
      </c>
      <c r="AY358" s="19" t="s">
        <v>166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9" t="s">
        <v>84</v>
      </c>
      <c r="BK358" s="229">
        <f>ROUND(I358*H358,2)</f>
        <v>0</v>
      </c>
      <c r="BL358" s="19" t="s">
        <v>245</v>
      </c>
      <c r="BM358" s="228" t="s">
        <v>2472</v>
      </c>
    </row>
    <row r="359" s="15" customFormat="1">
      <c r="A359" s="15"/>
      <c r="B359" s="253"/>
      <c r="C359" s="254"/>
      <c r="D359" s="232" t="s">
        <v>175</v>
      </c>
      <c r="E359" s="255" t="s">
        <v>32</v>
      </c>
      <c r="F359" s="256" t="s">
        <v>2400</v>
      </c>
      <c r="G359" s="254"/>
      <c r="H359" s="255" t="s">
        <v>32</v>
      </c>
      <c r="I359" s="257"/>
      <c r="J359" s="254"/>
      <c r="K359" s="254"/>
      <c r="L359" s="258"/>
      <c r="M359" s="259"/>
      <c r="N359" s="260"/>
      <c r="O359" s="260"/>
      <c r="P359" s="260"/>
      <c r="Q359" s="260"/>
      <c r="R359" s="260"/>
      <c r="S359" s="260"/>
      <c r="T359" s="26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2" t="s">
        <v>175</v>
      </c>
      <c r="AU359" s="262" t="s">
        <v>86</v>
      </c>
      <c r="AV359" s="15" t="s">
        <v>84</v>
      </c>
      <c r="AW359" s="15" t="s">
        <v>39</v>
      </c>
      <c r="AX359" s="15" t="s">
        <v>77</v>
      </c>
      <c r="AY359" s="262" t="s">
        <v>166</v>
      </c>
    </row>
    <row r="360" s="13" customFormat="1">
      <c r="A360" s="13"/>
      <c r="B360" s="230"/>
      <c r="C360" s="231"/>
      <c r="D360" s="232" t="s">
        <v>175</v>
      </c>
      <c r="E360" s="233" t="s">
        <v>32</v>
      </c>
      <c r="F360" s="234" t="s">
        <v>2473</v>
      </c>
      <c r="G360" s="231"/>
      <c r="H360" s="235">
        <v>1557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175</v>
      </c>
      <c r="AU360" s="241" t="s">
        <v>86</v>
      </c>
      <c r="AV360" s="13" t="s">
        <v>86</v>
      </c>
      <c r="AW360" s="13" t="s">
        <v>39</v>
      </c>
      <c r="AX360" s="13" t="s">
        <v>84</v>
      </c>
      <c r="AY360" s="241" t="s">
        <v>166</v>
      </c>
    </row>
    <row r="361" s="2" customFormat="1" ht="16.5" customHeight="1">
      <c r="A361" s="41"/>
      <c r="B361" s="42"/>
      <c r="C361" s="217" t="s">
        <v>720</v>
      </c>
      <c r="D361" s="217" t="s">
        <v>168</v>
      </c>
      <c r="E361" s="218" t="s">
        <v>1434</v>
      </c>
      <c r="F361" s="219" t="s">
        <v>1435</v>
      </c>
      <c r="G361" s="220" t="s">
        <v>171</v>
      </c>
      <c r="H361" s="221">
        <v>1557</v>
      </c>
      <c r="I361" s="222"/>
      <c r="J361" s="223">
        <f>ROUND(I361*H361,2)</f>
        <v>0</v>
      </c>
      <c r="K361" s="219" t="s">
        <v>172</v>
      </c>
      <c r="L361" s="47"/>
      <c r="M361" s="224" t="s">
        <v>32</v>
      </c>
      <c r="N361" s="225" t="s">
        <v>48</v>
      </c>
      <c r="O361" s="87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8" t="s">
        <v>245</v>
      </c>
      <c r="AT361" s="228" t="s">
        <v>168</v>
      </c>
      <c r="AU361" s="228" t="s">
        <v>86</v>
      </c>
      <c r="AY361" s="19" t="s">
        <v>166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9" t="s">
        <v>84</v>
      </c>
      <c r="BK361" s="229">
        <f>ROUND(I361*H361,2)</f>
        <v>0</v>
      </c>
      <c r="BL361" s="19" t="s">
        <v>245</v>
      </c>
      <c r="BM361" s="228" t="s">
        <v>2474</v>
      </c>
    </row>
    <row r="362" s="2" customFormat="1" ht="16.5" customHeight="1">
      <c r="A362" s="41"/>
      <c r="B362" s="42"/>
      <c r="C362" s="217" t="s">
        <v>725</v>
      </c>
      <c r="D362" s="217" t="s">
        <v>168</v>
      </c>
      <c r="E362" s="218" t="s">
        <v>2475</v>
      </c>
      <c r="F362" s="219" t="s">
        <v>2476</v>
      </c>
      <c r="G362" s="220" t="s">
        <v>171</v>
      </c>
      <c r="H362" s="221">
        <v>1557</v>
      </c>
      <c r="I362" s="222"/>
      <c r="J362" s="223">
        <f>ROUND(I362*H362,2)</f>
        <v>0</v>
      </c>
      <c r="K362" s="219" t="s">
        <v>172</v>
      </c>
      <c r="L362" s="47"/>
      <c r="M362" s="224" t="s">
        <v>32</v>
      </c>
      <c r="N362" s="225" t="s">
        <v>48</v>
      </c>
      <c r="O362" s="87"/>
      <c r="P362" s="226">
        <f>O362*H362</f>
        <v>0</v>
      </c>
      <c r="Q362" s="226">
        <v>0.00029999999999999997</v>
      </c>
      <c r="R362" s="226">
        <f>Q362*H362</f>
        <v>0.46709999999999996</v>
      </c>
      <c r="S362" s="226">
        <v>0</v>
      </c>
      <c r="T362" s="22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8" t="s">
        <v>245</v>
      </c>
      <c r="AT362" s="228" t="s">
        <v>168</v>
      </c>
      <c r="AU362" s="228" t="s">
        <v>86</v>
      </c>
      <c r="AY362" s="19" t="s">
        <v>166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9" t="s">
        <v>84</v>
      </c>
      <c r="BK362" s="229">
        <f>ROUND(I362*H362,2)</f>
        <v>0</v>
      </c>
      <c r="BL362" s="19" t="s">
        <v>245</v>
      </c>
      <c r="BM362" s="228" t="s">
        <v>2477</v>
      </c>
    </row>
    <row r="363" s="2" customFormat="1" ht="16.5" customHeight="1">
      <c r="A363" s="41"/>
      <c r="B363" s="42"/>
      <c r="C363" s="263" t="s">
        <v>729</v>
      </c>
      <c r="D363" s="263" t="s">
        <v>267</v>
      </c>
      <c r="E363" s="264" t="s">
        <v>2478</v>
      </c>
      <c r="F363" s="265" t="s">
        <v>2479</v>
      </c>
      <c r="G363" s="266" t="s">
        <v>171</v>
      </c>
      <c r="H363" s="267">
        <v>1712.7000000000001</v>
      </c>
      <c r="I363" s="268"/>
      <c r="J363" s="269">
        <f>ROUND(I363*H363,2)</f>
        <v>0</v>
      </c>
      <c r="K363" s="265" t="s">
        <v>172</v>
      </c>
      <c r="L363" s="270"/>
      <c r="M363" s="271" t="s">
        <v>32</v>
      </c>
      <c r="N363" s="272" t="s">
        <v>48</v>
      </c>
      <c r="O363" s="87"/>
      <c r="P363" s="226">
        <f>O363*H363</f>
        <v>0</v>
      </c>
      <c r="Q363" s="226">
        <v>0.00264</v>
      </c>
      <c r="R363" s="226">
        <f>Q363*H363</f>
        <v>4.521528</v>
      </c>
      <c r="S363" s="226">
        <v>0</v>
      </c>
      <c r="T363" s="227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8" t="s">
        <v>332</v>
      </c>
      <c r="AT363" s="228" t="s">
        <v>267</v>
      </c>
      <c r="AU363" s="228" t="s">
        <v>86</v>
      </c>
      <c r="AY363" s="19" t="s">
        <v>166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9" t="s">
        <v>84</v>
      </c>
      <c r="BK363" s="229">
        <f>ROUND(I363*H363,2)</f>
        <v>0</v>
      </c>
      <c r="BL363" s="19" t="s">
        <v>245</v>
      </c>
      <c r="BM363" s="228" t="s">
        <v>2480</v>
      </c>
    </row>
    <row r="364" s="13" customFormat="1">
      <c r="A364" s="13"/>
      <c r="B364" s="230"/>
      <c r="C364" s="231"/>
      <c r="D364" s="232" t="s">
        <v>175</v>
      </c>
      <c r="E364" s="231"/>
      <c r="F364" s="234" t="s">
        <v>2481</v>
      </c>
      <c r="G364" s="231"/>
      <c r="H364" s="235">
        <v>1712.7000000000001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175</v>
      </c>
      <c r="AU364" s="241" t="s">
        <v>86</v>
      </c>
      <c r="AV364" s="13" t="s">
        <v>86</v>
      </c>
      <c r="AW364" s="13" t="s">
        <v>4</v>
      </c>
      <c r="AX364" s="13" t="s">
        <v>84</v>
      </c>
      <c r="AY364" s="241" t="s">
        <v>166</v>
      </c>
    </row>
    <row r="365" s="2" customFormat="1" ht="16.5" customHeight="1">
      <c r="A365" s="41"/>
      <c r="B365" s="42"/>
      <c r="C365" s="217" t="s">
        <v>734</v>
      </c>
      <c r="D365" s="217" t="s">
        <v>168</v>
      </c>
      <c r="E365" s="218" t="s">
        <v>1438</v>
      </c>
      <c r="F365" s="219" t="s">
        <v>1439</v>
      </c>
      <c r="G365" s="220" t="s">
        <v>182</v>
      </c>
      <c r="H365" s="221">
        <v>2061</v>
      </c>
      <c r="I365" s="222"/>
      <c r="J365" s="223">
        <f>ROUND(I365*H365,2)</f>
        <v>0</v>
      </c>
      <c r="K365" s="219" t="s">
        <v>172</v>
      </c>
      <c r="L365" s="47"/>
      <c r="M365" s="224" t="s">
        <v>32</v>
      </c>
      <c r="N365" s="225" t="s">
        <v>48</v>
      </c>
      <c r="O365" s="87"/>
      <c r="P365" s="226">
        <f>O365*H365</f>
        <v>0</v>
      </c>
      <c r="Q365" s="226">
        <v>1.0000000000000001E-05</v>
      </c>
      <c r="R365" s="226">
        <f>Q365*H365</f>
        <v>0.020610000000000003</v>
      </c>
      <c r="S365" s="226">
        <v>0</v>
      </c>
      <c r="T365" s="22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8" t="s">
        <v>245</v>
      </c>
      <c r="AT365" s="228" t="s">
        <v>168</v>
      </c>
      <c r="AU365" s="228" t="s">
        <v>86</v>
      </c>
      <c r="AY365" s="19" t="s">
        <v>166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9" t="s">
        <v>84</v>
      </c>
      <c r="BK365" s="229">
        <f>ROUND(I365*H365,2)</f>
        <v>0</v>
      </c>
      <c r="BL365" s="19" t="s">
        <v>245</v>
      </c>
      <c r="BM365" s="228" t="s">
        <v>2482</v>
      </c>
    </row>
    <row r="366" s="15" customFormat="1">
      <c r="A366" s="15"/>
      <c r="B366" s="253"/>
      <c r="C366" s="254"/>
      <c r="D366" s="232" t="s">
        <v>175</v>
      </c>
      <c r="E366" s="255" t="s">
        <v>32</v>
      </c>
      <c r="F366" s="256" t="s">
        <v>340</v>
      </c>
      <c r="G366" s="254"/>
      <c r="H366" s="255" t="s">
        <v>32</v>
      </c>
      <c r="I366" s="257"/>
      <c r="J366" s="254"/>
      <c r="K366" s="254"/>
      <c r="L366" s="258"/>
      <c r="M366" s="259"/>
      <c r="N366" s="260"/>
      <c r="O366" s="260"/>
      <c r="P366" s="260"/>
      <c r="Q366" s="260"/>
      <c r="R366" s="260"/>
      <c r="S366" s="260"/>
      <c r="T366" s="26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2" t="s">
        <v>175</v>
      </c>
      <c r="AU366" s="262" t="s">
        <v>86</v>
      </c>
      <c r="AV366" s="15" t="s">
        <v>84</v>
      </c>
      <c r="AW366" s="15" t="s">
        <v>39</v>
      </c>
      <c r="AX366" s="15" t="s">
        <v>77</v>
      </c>
      <c r="AY366" s="262" t="s">
        <v>166</v>
      </c>
    </row>
    <row r="367" s="13" customFormat="1">
      <c r="A367" s="13"/>
      <c r="B367" s="230"/>
      <c r="C367" s="231"/>
      <c r="D367" s="232" t="s">
        <v>175</v>
      </c>
      <c r="E367" s="233" t="s">
        <v>32</v>
      </c>
      <c r="F367" s="234" t="s">
        <v>2483</v>
      </c>
      <c r="G367" s="231"/>
      <c r="H367" s="235">
        <v>2061</v>
      </c>
      <c r="I367" s="236"/>
      <c r="J367" s="231"/>
      <c r="K367" s="231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175</v>
      </c>
      <c r="AU367" s="241" t="s">
        <v>86</v>
      </c>
      <c r="AV367" s="13" t="s">
        <v>86</v>
      </c>
      <c r="AW367" s="13" t="s">
        <v>39</v>
      </c>
      <c r="AX367" s="13" t="s">
        <v>84</v>
      </c>
      <c r="AY367" s="241" t="s">
        <v>166</v>
      </c>
    </row>
    <row r="368" s="2" customFormat="1" ht="16.5" customHeight="1">
      <c r="A368" s="41"/>
      <c r="B368" s="42"/>
      <c r="C368" s="263" t="s">
        <v>738</v>
      </c>
      <c r="D368" s="263" t="s">
        <v>267</v>
      </c>
      <c r="E368" s="264" t="s">
        <v>1443</v>
      </c>
      <c r="F368" s="265" t="s">
        <v>1444</v>
      </c>
      <c r="G368" s="266" t="s">
        <v>182</v>
      </c>
      <c r="H368" s="267">
        <v>2102.2199999999998</v>
      </c>
      <c r="I368" s="268"/>
      <c r="J368" s="269">
        <f>ROUND(I368*H368,2)</f>
        <v>0</v>
      </c>
      <c r="K368" s="265" t="s">
        <v>172</v>
      </c>
      <c r="L368" s="270"/>
      <c r="M368" s="271" t="s">
        <v>32</v>
      </c>
      <c r="N368" s="272" t="s">
        <v>48</v>
      </c>
      <c r="O368" s="87"/>
      <c r="P368" s="226">
        <f>O368*H368</f>
        <v>0</v>
      </c>
      <c r="Q368" s="226">
        <v>0.00027999999999999998</v>
      </c>
      <c r="R368" s="226">
        <f>Q368*H368</f>
        <v>0.58862159999999986</v>
      </c>
      <c r="S368" s="226">
        <v>0</v>
      </c>
      <c r="T368" s="22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8" t="s">
        <v>332</v>
      </c>
      <c r="AT368" s="228" t="s">
        <v>267</v>
      </c>
      <c r="AU368" s="228" t="s">
        <v>86</v>
      </c>
      <c r="AY368" s="19" t="s">
        <v>166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9" t="s">
        <v>84</v>
      </c>
      <c r="BK368" s="229">
        <f>ROUND(I368*H368,2)</f>
        <v>0</v>
      </c>
      <c r="BL368" s="19" t="s">
        <v>245</v>
      </c>
      <c r="BM368" s="228" t="s">
        <v>2484</v>
      </c>
    </row>
    <row r="369" s="13" customFormat="1">
      <c r="A369" s="13"/>
      <c r="B369" s="230"/>
      <c r="C369" s="231"/>
      <c r="D369" s="232" t="s">
        <v>175</v>
      </c>
      <c r="E369" s="231"/>
      <c r="F369" s="234" t="s">
        <v>2485</v>
      </c>
      <c r="G369" s="231"/>
      <c r="H369" s="235">
        <v>2102.2199999999998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175</v>
      </c>
      <c r="AU369" s="241" t="s">
        <v>86</v>
      </c>
      <c r="AV369" s="13" t="s">
        <v>86</v>
      </c>
      <c r="AW369" s="13" t="s">
        <v>4</v>
      </c>
      <c r="AX369" s="13" t="s">
        <v>84</v>
      </c>
      <c r="AY369" s="241" t="s">
        <v>166</v>
      </c>
    </row>
    <row r="370" s="2" customFormat="1">
      <c r="A370" s="41"/>
      <c r="B370" s="42"/>
      <c r="C370" s="217" t="s">
        <v>742</v>
      </c>
      <c r="D370" s="217" t="s">
        <v>168</v>
      </c>
      <c r="E370" s="218" t="s">
        <v>1448</v>
      </c>
      <c r="F370" s="219" t="s">
        <v>1449</v>
      </c>
      <c r="G370" s="220" t="s">
        <v>274</v>
      </c>
      <c r="H370" s="221">
        <v>5.5979999999999999</v>
      </c>
      <c r="I370" s="222"/>
      <c r="J370" s="223">
        <f>ROUND(I370*H370,2)</f>
        <v>0</v>
      </c>
      <c r="K370" s="219" t="s">
        <v>172</v>
      </c>
      <c r="L370" s="47"/>
      <c r="M370" s="224" t="s">
        <v>32</v>
      </c>
      <c r="N370" s="225" t="s">
        <v>48</v>
      </c>
      <c r="O370" s="87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8" t="s">
        <v>245</v>
      </c>
      <c r="AT370" s="228" t="s">
        <v>168</v>
      </c>
      <c r="AU370" s="228" t="s">
        <v>86</v>
      </c>
      <c r="AY370" s="19" t="s">
        <v>166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9" t="s">
        <v>84</v>
      </c>
      <c r="BK370" s="229">
        <f>ROUND(I370*H370,2)</f>
        <v>0</v>
      </c>
      <c r="BL370" s="19" t="s">
        <v>245</v>
      </c>
      <c r="BM370" s="228" t="s">
        <v>2486</v>
      </c>
    </row>
    <row r="371" s="12" customFormat="1" ht="22.8" customHeight="1">
      <c r="A371" s="12"/>
      <c r="B371" s="201"/>
      <c r="C371" s="202"/>
      <c r="D371" s="203" t="s">
        <v>76</v>
      </c>
      <c r="E371" s="215" t="s">
        <v>1451</v>
      </c>
      <c r="F371" s="215" t="s">
        <v>1452</v>
      </c>
      <c r="G371" s="202"/>
      <c r="H371" s="202"/>
      <c r="I371" s="205"/>
      <c r="J371" s="216">
        <f>BK371</f>
        <v>0</v>
      </c>
      <c r="K371" s="202"/>
      <c r="L371" s="207"/>
      <c r="M371" s="208"/>
      <c r="N371" s="209"/>
      <c r="O371" s="209"/>
      <c r="P371" s="210">
        <f>SUM(P372:P381)</f>
        <v>0</v>
      </c>
      <c r="Q371" s="209"/>
      <c r="R371" s="210">
        <f>SUM(R372:R381)</f>
        <v>0.22749620000000001</v>
      </c>
      <c r="S371" s="209"/>
      <c r="T371" s="211">
        <f>SUM(T372:T381)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2" t="s">
        <v>86</v>
      </c>
      <c r="AT371" s="213" t="s">
        <v>76</v>
      </c>
      <c r="AU371" s="213" t="s">
        <v>84</v>
      </c>
      <c r="AY371" s="212" t="s">
        <v>166</v>
      </c>
      <c r="BK371" s="214">
        <f>SUM(BK372:BK381)</f>
        <v>0</v>
      </c>
    </row>
    <row r="372" s="2" customFormat="1" ht="16.5" customHeight="1">
      <c r="A372" s="41"/>
      <c r="B372" s="42"/>
      <c r="C372" s="217" t="s">
        <v>748</v>
      </c>
      <c r="D372" s="217" t="s">
        <v>168</v>
      </c>
      <c r="E372" s="218" t="s">
        <v>1454</v>
      </c>
      <c r="F372" s="219" t="s">
        <v>1455</v>
      </c>
      <c r="G372" s="220" t="s">
        <v>171</v>
      </c>
      <c r="H372" s="221">
        <v>1.0800000000000001</v>
      </c>
      <c r="I372" s="222"/>
      <c r="J372" s="223">
        <f>ROUND(I372*H372,2)</f>
        <v>0</v>
      </c>
      <c r="K372" s="219" t="s">
        <v>172</v>
      </c>
      <c r="L372" s="47"/>
      <c r="M372" s="224" t="s">
        <v>32</v>
      </c>
      <c r="N372" s="225" t="s">
        <v>48</v>
      </c>
      <c r="O372" s="87"/>
      <c r="P372" s="226">
        <f>O372*H372</f>
        <v>0</v>
      </c>
      <c r="Q372" s="226">
        <v>0.00013999999999999999</v>
      </c>
      <c r="R372" s="226">
        <f>Q372*H372</f>
        <v>0.00015119999999999999</v>
      </c>
      <c r="S372" s="226">
        <v>0</v>
      </c>
      <c r="T372" s="22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8" t="s">
        <v>245</v>
      </c>
      <c r="AT372" s="228" t="s">
        <v>168</v>
      </c>
      <c r="AU372" s="228" t="s">
        <v>86</v>
      </c>
      <c r="AY372" s="19" t="s">
        <v>166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9" t="s">
        <v>84</v>
      </c>
      <c r="BK372" s="229">
        <f>ROUND(I372*H372,2)</f>
        <v>0</v>
      </c>
      <c r="BL372" s="19" t="s">
        <v>245</v>
      </c>
      <c r="BM372" s="228" t="s">
        <v>2487</v>
      </c>
    </row>
    <row r="373" s="13" customFormat="1">
      <c r="A373" s="13"/>
      <c r="B373" s="230"/>
      <c r="C373" s="231"/>
      <c r="D373" s="232" t="s">
        <v>175</v>
      </c>
      <c r="E373" s="233" t="s">
        <v>32</v>
      </c>
      <c r="F373" s="234" t="s">
        <v>2488</v>
      </c>
      <c r="G373" s="231"/>
      <c r="H373" s="235">
        <v>1.0800000000000001</v>
      </c>
      <c r="I373" s="236"/>
      <c r="J373" s="231"/>
      <c r="K373" s="231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175</v>
      </c>
      <c r="AU373" s="241" t="s">
        <v>86</v>
      </c>
      <c r="AV373" s="13" t="s">
        <v>86</v>
      </c>
      <c r="AW373" s="13" t="s">
        <v>39</v>
      </c>
      <c r="AX373" s="13" t="s">
        <v>84</v>
      </c>
      <c r="AY373" s="241" t="s">
        <v>166</v>
      </c>
    </row>
    <row r="374" s="2" customFormat="1" ht="16.5" customHeight="1">
      <c r="A374" s="41"/>
      <c r="B374" s="42"/>
      <c r="C374" s="217" t="s">
        <v>752</v>
      </c>
      <c r="D374" s="217" t="s">
        <v>168</v>
      </c>
      <c r="E374" s="218" t="s">
        <v>2489</v>
      </c>
      <c r="F374" s="219" t="s">
        <v>2490</v>
      </c>
      <c r="G374" s="220" t="s">
        <v>171</v>
      </c>
      <c r="H374" s="221">
        <v>554.5</v>
      </c>
      <c r="I374" s="222"/>
      <c r="J374" s="223">
        <f>ROUND(I374*H374,2)</f>
        <v>0</v>
      </c>
      <c r="K374" s="219" t="s">
        <v>172</v>
      </c>
      <c r="L374" s="47"/>
      <c r="M374" s="224" t="s">
        <v>32</v>
      </c>
      <c r="N374" s="225" t="s">
        <v>48</v>
      </c>
      <c r="O374" s="87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8" t="s">
        <v>245</v>
      </c>
      <c r="AT374" s="228" t="s">
        <v>168</v>
      </c>
      <c r="AU374" s="228" t="s">
        <v>86</v>
      </c>
      <c r="AY374" s="19" t="s">
        <v>166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9" t="s">
        <v>84</v>
      </c>
      <c r="BK374" s="229">
        <f>ROUND(I374*H374,2)</f>
        <v>0</v>
      </c>
      <c r="BL374" s="19" t="s">
        <v>245</v>
      </c>
      <c r="BM374" s="228" t="s">
        <v>2491</v>
      </c>
    </row>
    <row r="375" s="15" customFormat="1">
      <c r="A375" s="15"/>
      <c r="B375" s="253"/>
      <c r="C375" s="254"/>
      <c r="D375" s="232" t="s">
        <v>175</v>
      </c>
      <c r="E375" s="255" t="s">
        <v>32</v>
      </c>
      <c r="F375" s="256" t="s">
        <v>2492</v>
      </c>
      <c r="G375" s="254"/>
      <c r="H375" s="255" t="s">
        <v>32</v>
      </c>
      <c r="I375" s="257"/>
      <c r="J375" s="254"/>
      <c r="K375" s="254"/>
      <c r="L375" s="258"/>
      <c r="M375" s="259"/>
      <c r="N375" s="260"/>
      <c r="O375" s="260"/>
      <c r="P375" s="260"/>
      <c r="Q375" s="260"/>
      <c r="R375" s="260"/>
      <c r="S375" s="260"/>
      <c r="T375" s="26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2" t="s">
        <v>175</v>
      </c>
      <c r="AU375" s="262" t="s">
        <v>86</v>
      </c>
      <c r="AV375" s="15" t="s">
        <v>84</v>
      </c>
      <c r="AW375" s="15" t="s">
        <v>39</v>
      </c>
      <c r="AX375" s="15" t="s">
        <v>77</v>
      </c>
      <c r="AY375" s="262" t="s">
        <v>166</v>
      </c>
    </row>
    <row r="376" s="13" customFormat="1">
      <c r="A376" s="13"/>
      <c r="B376" s="230"/>
      <c r="C376" s="231"/>
      <c r="D376" s="232" t="s">
        <v>175</v>
      </c>
      <c r="E376" s="233" t="s">
        <v>32</v>
      </c>
      <c r="F376" s="234" t="s">
        <v>2493</v>
      </c>
      <c r="G376" s="231"/>
      <c r="H376" s="235">
        <v>165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175</v>
      </c>
      <c r="AU376" s="241" t="s">
        <v>86</v>
      </c>
      <c r="AV376" s="13" t="s">
        <v>86</v>
      </c>
      <c r="AW376" s="13" t="s">
        <v>39</v>
      </c>
      <c r="AX376" s="13" t="s">
        <v>77</v>
      </c>
      <c r="AY376" s="241" t="s">
        <v>166</v>
      </c>
    </row>
    <row r="377" s="13" customFormat="1">
      <c r="A377" s="13"/>
      <c r="B377" s="230"/>
      <c r="C377" s="231"/>
      <c r="D377" s="232" t="s">
        <v>175</v>
      </c>
      <c r="E377" s="233" t="s">
        <v>32</v>
      </c>
      <c r="F377" s="234" t="s">
        <v>2494</v>
      </c>
      <c r="G377" s="231"/>
      <c r="H377" s="235">
        <v>389.5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175</v>
      </c>
      <c r="AU377" s="241" t="s">
        <v>86</v>
      </c>
      <c r="AV377" s="13" t="s">
        <v>86</v>
      </c>
      <c r="AW377" s="13" t="s">
        <v>39</v>
      </c>
      <c r="AX377" s="13" t="s">
        <v>77</v>
      </c>
      <c r="AY377" s="241" t="s">
        <v>166</v>
      </c>
    </row>
    <row r="378" s="14" customFormat="1">
      <c r="A378" s="14"/>
      <c r="B378" s="242"/>
      <c r="C378" s="243"/>
      <c r="D378" s="232" t="s">
        <v>175</v>
      </c>
      <c r="E378" s="244" t="s">
        <v>32</v>
      </c>
      <c r="F378" s="245" t="s">
        <v>219</v>
      </c>
      <c r="G378" s="243"/>
      <c r="H378" s="246">
        <v>554.5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175</v>
      </c>
      <c r="AU378" s="252" t="s">
        <v>86</v>
      </c>
      <c r="AV378" s="14" t="s">
        <v>173</v>
      </c>
      <c r="AW378" s="14" t="s">
        <v>39</v>
      </c>
      <c r="AX378" s="14" t="s">
        <v>84</v>
      </c>
      <c r="AY378" s="252" t="s">
        <v>166</v>
      </c>
    </row>
    <row r="379" s="2" customFormat="1">
      <c r="A379" s="41"/>
      <c r="B379" s="42"/>
      <c r="C379" s="217" t="s">
        <v>756</v>
      </c>
      <c r="D379" s="217" t="s">
        <v>168</v>
      </c>
      <c r="E379" s="218" t="s">
        <v>2495</v>
      </c>
      <c r="F379" s="219" t="s">
        <v>2496</v>
      </c>
      <c r="G379" s="220" t="s">
        <v>171</v>
      </c>
      <c r="H379" s="221">
        <v>554.5</v>
      </c>
      <c r="I379" s="222"/>
      <c r="J379" s="223">
        <f>ROUND(I379*H379,2)</f>
        <v>0</v>
      </c>
      <c r="K379" s="219" t="s">
        <v>172</v>
      </c>
      <c r="L379" s="47"/>
      <c r="M379" s="224" t="s">
        <v>32</v>
      </c>
      <c r="N379" s="225" t="s">
        <v>48</v>
      </c>
      <c r="O379" s="87"/>
      <c r="P379" s="226">
        <f>O379*H379</f>
        <v>0</v>
      </c>
      <c r="Q379" s="226">
        <v>0.00020000000000000001</v>
      </c>
      <c r="R379" s="226">
        <f>Q379*H379</f>
        <v>0.1109</v>
      </c>
      <c r="S379" s="226">
        <v>0</v>
      </c>
      <c r="T379" s="22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8" t="s">
        <v>245</v>
      </c>
      <c r="AT379" s="228" t="s">
        <v>168</v>
      </c>
      <c r="AU379" s="228" t="s">
        <v>86</v>
      </c>
      <c r="AY379" s="19" t="s">
        <v>166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9" t="s">
        <v>84</v>
      </c>
      <c r="BK379" s="229">
        <f>ROUND(I379*H379,2)</f>
        <v>0</v>
      </c>
      <c r="BL379" s="19" t="s">
        <v>245</v>
      </c>
      <c r="BM379" s="228" t="s">
        <v>2497</v>
      </c>
    </row>
    <row r="380" s="2" customFormat="1">
      <c r="A380" s="41"/>
      <c r="B380" s="42"/>
      <c r="C380" s="217" t="s">
        <v>760</v>
      </c>
      <c r="D380" s="217" t="s">
        <v>168</v>
      </c>
      <c r="E380" s="218" t="s">
        <v>2498</v>
      </c>
      <c r="F380" s="219" t="s">
        <v>2499</v>
      </c>
      <c r="G380" s="220" t="s">
        <v>171</v>
      </c>
      <c r="H380" s="221">
        <v>554.5</v>
      </c>
      <c r="I380" s="222"/>
      <c r="J380" s="223">
        <f>ROUND(I380*H380,2)</f>
        <v>0</v>
      </c>
      <c r="K380" s="219" t="s">
        <v>172</v>
      </c>
      <c r="L380" s="47"/>
      <c r="M380" s="224" t="s">
        <v>32</v>
      </c>
      <c r="N380" s="225" t="s">
        <v>48</v>
      </c>
      <c r="O380" s="87"/>
      <c r="P380" s="226">
        <f>O380*H380</f>
        <v>0</v>
      </c>
      <c r="Q380" s="226">
        <v>0.00021000000000000001</v>
      </c>
      <c r="R380" s="226">
        <f>Q380*H380</f>
        <v>0.11644500000000001</v>
      </c>
      <c r="S380" s="226">
        <v>0</v>
      </c>
      <c r="T380" s="22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8" t="s">
        <v>245</v>
      </c>
      <c r="AT380" s="228" t="s">
        <v>168</v>
      </c>
      <c r="AU380" s="228" t="s">
        <v>86</v>
      </c>
      <c r="AY380" s="19" t="s">
        <v>166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9" t="s">
        <v>84</v>
      </c>
      <c r="BK380" s="229">
        <f>ROUND(I380*H380,2)</f>
        <v>0</v>
      </c>
      <c r="BL380" s="19" t="s">
        <v>245</v>
      </c>
      <c r="BM380" s="228" t="s">
        <v>2500</v>
      </c>
    </row>
    <row r="381" s="2" customFormat="1">
      <c r="A381" s="41"/>
      <c r="B381" s="42"/>
      <c r="C381" s="217" t="s">
        <v>765</v>
      </c>
      <c r="D381" s="217" t="s">
        <v>168</v>
      </c>
      <c r="E381" s="218" t="s">
        <v>2501</v>
      </c>
      <c r="F381" s="219" t="s">
        <v>2502</v>
      </c>
      <c r="G381" s="220" t="s">
        <v>182</v>
      </c>
      <c r="H381" s="221">
        <v>198.59999999999999</v>
      </c>
      <c r="I381" s="222"/>
      <c r="J381" s="223">
        <f>ROUND(I381*H381,2)</f>
        <v>0</v>
      </c>
      <c r="K381" s="219" t="s">
        <v>172</v>
      </c>
      <c r="L381" s="47"/>
      <c r="M381" s="224" t="s">
        <v>32</v>
      </c>
      <c r="N381" s="225" t="s">
        <v>48</v>
      </c>
      <c r="O381" s="87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8" t="s">
        <v>245</v>
      </c>
      <c r="AT381" s="228" t="s">
        <v>168</v>
      </c>
      <c r="AU381" s="228" t="s">
        <v>86</v>
      </c>
      <c r="AY381" s="19" t="s">
        <v>166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9" t="s">
        <v>84</v>
      </c>
      <c r="BK381" s="229">
        <f>ROUND(I381*H381,2)</f>
        <v>0</v>
      </c>
      <c r="BL381" s="19" t="s">
        <v>245</v>
      </c>
      <c r="BM381" s="228" t="s">
        <v>2503</v>
      </c>
    </row>
    <row r="382" s="12" customFormat="1" ht="22.8" customHeight="1">
      <c r="A382" s="12"/>
      <c r="B382" s="201"/>
      <c r="C382" s="202"/>
      <c r="D382" s="203" t="s">
        <v>76</v>
      </c>
      <c r="E382" s="215" t="s">
        <v>1463</v>
      </c>
      <c r="F382" s="215" t="s">
        <v>1464</v>
      </c>
      <c r="G382" s="202"/>
      <c r="H382" s="202"/>
      <c r="I382" s="205"/>
      <c r="J382" s="216">
        <f>BK382</f>
        <v>0</v>
      </c>
      <c r="K382" s="202"/>
      <c r="L382" s="207"/>
      <c r="M382" s="208"/>
      <c r="N382" s="209"/>
      <c r="O382" s="209"/>
      <c r="P382" s="210">
        <f>SUM(P383:P388)</f>
        <v>0</v>
      </c>
      <c r="Q382" s="209"/>
      <c r="R382" s="210">
        <f>SUM(R383:R388)</f>
        <v>4.3697100000000004</v>
      </c>
      <c r="S382" s="209"/>
      <c r="T382" s="211">
        <f>SUM(T383:T388)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2" t="s">
        <v>86</v>
      </c>
      <c r="AT382" s="213" t="s">
        <v>76</v>
      </c>
      <c r="AU382" s="213" t="s">
        <v>84</v>
      </c>
      <c r="AY382" s="212" t="s">
        <v>166</v>
      </c>
      <c r="BK382" s="214">
        <f>SUM(BK383:BK388)</f>
        <v>0</v>
      </c>
    </row>
    <row r="383" s="2" customFormat="1" ht="21.75" customHeight="1">
      <c r="A383" s="41"/>
      <c r="B383" s="42"/>
      <c r="C383" s="217" t="s">
        <v>771</v>
      </c>
      <c r="D383" s="217" t="s">
        <v>168</v>
      </c>
      <c r="E383" s="218" t="s">
        <v>1473</v>
      </c>
      <c r="F383" s="219" t="s">
        <v>1474</v>
      </c>
      <c r="G383" s="220" t="s">
        <v>171</v>
      </c>
      <c r="H383" s="221">
        <v>8886</v>
      </c>
      <c r="I383" s="222"/>
      <c r="J383" s="223">
        <f>ROUND(I383*H383,2)</f>
        <v>0</v>
      </c>
      <c r="K383" s="219" t="s">
        <v>172</v>
      </c>
      <c r="L383" s="47"/>
      <c r="M383" s="224" t="s">
        <v>32</v>
      </c>
      <c r="N383" s="225" t="s">
        <v>48</v>
      </c>
      <c r="O383" s="87"/>
      <c r="P383" s="226">
        <f>O383*H383</f>
        <v>0</v>
      </c>
      <c r="Q383" s="226">
        <v>0.00020000000000000001</v>
      </c>
      <c r="R383" s="226">
        <f>Q383*H383</f>
        <v>1.7772000000000001</v>
      </c>
      <c r="S383" s="226">
        <v>0</v>
      </c>
      <c r="T383" s="22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8" t="s">
        <v>245</v>
      </c>
      <c r="AT383" s="228" t="s">
        <v>168</v>
      </c>
      <c r="AU383" s="228" t="s">
        <v>86</v>
      </c>
      <c r="AY383" s="19" t="s">
        <v>166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9" t="s">
        <v>84</v>
      </c>
      <c r="BK383" s="229">
        <f>ROUND(I383*H383,2)</f>
        <v>0</v>
      </c>
      <c r="BL383" s="19" t="s">
        <v>245</v>
      </c>
      <c r="BM383" s="228" t="s">
        <v>2504</v>
      </c>
    </row>
    <row r="384" s="13" customFormat="1">
      <c r="A384" s="13"/>
      <c r="B384" s="230"/>
      <c r="C384" s="231"/>
      <c r="D384" s="232" t="s">
        <v>175</v>
      </c>
      <c r="E384" s="233" t="s">
        <v>32</v>
      </c>
      <c r="F384" s="234" t="s">
        <v>2505</v>
      </c>
      <c r="G384" s="231"/>
      <c r="H384" s="235">
        <v>8886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175</v>
      </c>
      <c r="AU384" s="241" t="s">
        <v>86</v>
      </c>
      <c r="AV384" s="13" t="s">
        <v>86</v>
      </c>
      <c r="AW384" s="13" t="s">
        <v>39</v>
      </c>
      <c r="AX384" s="13" t="s">
        <v>84</v>
      </c>
      <c r="AY384" s="241" t="s">
        <v>166</v>
      </c>
    </row>
    <row r="385" s="2" customFormat="1" ht="16.5" customHeight="1">
      <c r="A385" s="41"/>
      <c r="B385" s="42"/>
      <c r="C385" s="217" t="s">
        <v>776</v>
      </c>
      <c r="D385" s="217" t="s">
        <v>168</v>
      </c>
      <c r="E385" s="218" t="s">
        <v>1483</v>
      </c>
      <c r="F385" s="219" t="s">
        <v>1484</v>
      </c>
      <c r="G385" s="220" t="s">
        <v>171</v>
      </c>
      <c r="H385" s="221">
        <v>1557</v>
      </c>
      <c r="I385" s="222"/>
      <c r="J385" s="223">
        <f>ROUND(I385*H385,2)</f>
        <v>0</v>
      </c>
      <c r="K385" s="219" t="s">
        <v>172</v>
      </c>
      <c r="L385" s="47"/>
      <c r="M385" s="224" t="s">
        <v>32</v>
      </c>
      <c r="N385" s="225" t="s">
        <v>48</v>
      </c>
      <c r="O385" s="87"/>
      <c r="P385" s="226">
        <f>O385*H385</f>
        <v>0</v>
      </c>
      <c r="Q385" s="226">
        <v>1.0000000000000001E-05</v>
      </c>
      <c r="R385" s="226">
        <f>Q385*H385</f>
        <v>0.015570000000000001</v>
      </c>
      <c r="S385" s="226">
        <v>0</v>
      </c>
      <c r="T385" s="22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8" t="s">
        <v>245</v>
      </c>
      <c r="AT385" s="228" t="s">
        <v>168</v>
      </c>
      <c r="AU385" s="228" t="s">
        <v>86</v>
      </c>
      <c r="AY385" s="19" t="s">
        <v>166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9" t="s">
        <v>84</v>
      </c>
      <c r="BK385" s="229">
        <f>ROUND(I385*H385,2)</f>
        <v>0</v>
      </c>
      <c r="BL385" s="19" t="s">
        <v>245</v>
      </c>
      <c r="BM385" s="228" t="s">
        <v>2506</v>
      </c>
    </row>
    <row r="386" s="13" customFormat="1">
      <c r="A386" s="13"/>
      <c r="B386" s="230"/>
      <c r="C386" s="231"/>
      <c r="D386" s="232" t="s">
        <v>175</v>
      </c>
      <c r="E386" s="233" t="s">
        <v>32</v>
      </c>
      <c r="F386" s="234" t="s">
        <v>2507</v>
      </c>
      <c r="G386" s="231"/>
      <c r="H386" s="235">
        <v>1557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175</v>
      </c>
      <c r="AU386" s="241" t="s">
        <v>86</v>
      </c>
      <c r="AV386" s="13" t="s">
        <v>86</v>
      </c>
      <c r="AW386" s="13" t="s">
        <v>39</v>
      </c>
      <c r="AX386" s="13" t="s">
        <v>84</v>
      </c>
      <c r="AY386" s="241" t="s">
        <v>166</v>
      </c>
    </row>
    <row r="387" s="2" customFormat="1">
      <c r="A387" s="41"/>
      <c r="B387" s="42"/>
      <c r="C387" s="217" t="s">
        <v>781</v>
      </c>
      <c r="D387" s="217" t="s">
        <v>168</v>
      </c>
      <c r="E387" s="218" t="s">
        <v>1487</v>
      </c>
      <c r="F387" s="219" t="s">
        <v>1488</v>
      </c>
      <c r="G387" s="220" t="s">
        <v>171</v>
      </c>
      <c r="H387" s="221">
        <v>8886</v>
      </c>
      <c r="I387" s="222"/>
      <c r="J387" s="223">
        <f>ROUND(I387*H387,2)</f>
        <v>0</v>
      </c>
      <c r="K387" s="219" t="s">
        <v>172</v>
      </c>
      <c r="L387" s="47"/>
      <c r="M387" s="224" t="s">
        <v>32</v>
      </c>
      <c r="N387" s="225" t="s">
        <v>48</v>
      </c>
      <c r="O387" s="87"/>
      <c r="P387" s="226">
        <f>O387*H387</f>
        <v>0</v>
      </c>
      <c r="Q387" s="226">
        <v>0.00025999999999999998</v>
      </c>
      <c r="R387" s="226">
        <f>Q387*H387</f>
        <v>2.3103599999999997</v>
      </c>
      <c r="S387" s="226">
        <v>0</v>
      </c>
      <c r="T387" s="22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8" t="s">
        <v>245</v>
      </c>
      <c r="AT387" s="228" t="s">
        <v>168</v>
      </c>
      <c r="AU387" s="228" t="s">
        <v>86</v>
      </c>
      <c r="AY387" s="19" t="s">
        <v>166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9" t="s">
        <v>84</v>
      </c>
      <c r="BK387" s="229">
        <f>ROUND(I387*H387,2)</f>
        <v>0</v>
      </c>
      <c r="BL387" s="19" t="s">
        <v>245</v>
      </c>
      <c r="BM387" s="228" t="s">
        <v>2508</v>
      </c>
    </row>
    <row r="388" s="2" customFormat="1">
      <c r="A388" s="41"/>
      <c r="B388" s="42"/>
      <c r="C388" s="217" t="s">
        <v>786</v>
      </c>
      <c r="D388" s="217" t="s">
        <v>168</v>
      </c>
      <c r="E388" s="218" t="s">
        <v>1491</v>
      </c>
      <c r="F388" s="219" t="s">
        <v>1492</v>
      </c>
      <c r="G388" s="220" t="s">
        <v>171</v>
      </c>
      <c r="H388" s="221">
        <v>8886</v>
      </c>
      <c r="I388" s="222"/>
      <c r="J388" s="223">
        <f>ROUND(I388*H388,2)</f>
        <v>0</v>
      </c>
      <c r="K388" s="219" t="s">
        <v>172</v>
      </c>
      <c r="L388" s="47"/>
      <c r="M388" s="224" t="s">
        <v>32</v>
      </c>
      <c r="N388" s="225" t="s">
        <v>48</v>
      </c>
      <c r="O388" s="87"/>
      <c r="P388" s="226">
        <f>O388*H388</f>
        <v>0</v>
      </c>
      <c r="Q388" s="226">
        <v>3.0000000000000001E-05</v>
      </c>
      <c r="R388" s="226">
        <f>Q388*H388</f>
        <v>0.26657999999999998</v>
      </c>
      <c r="S388" s="226">
        <v>0</v>
      </c>
      <c r="T388" s="22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8" t="s">
        <v>245</v>
      </c>
      <c r="AT388" s="228" t="s">
        <v>168</v>
      </c>
      <c r="AU388" s="228" t="s">
        <v>86</v>
      </c>
      <c r="AY388" s="19" t="s">
        <v>166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9" t="s">
        <v>84</v>
      </c>
      <c r="BK388" s="229">
        <f>ROUND(I388*H388,2)</f>
        <v>0</v>
      </c>
      <c r="BL388" s="19" t="s">
        <v>245</v>
      </c>
      <c r="BM388" s="228" t="s">
        <v>2509</v>
      </c>
    </row>
    <row r="389" s="12" customFormat="1" ht="25.92" customHeight="1">
      <c r="A389" s="12"/>
      <c r="B389" s="201"/>
      <c r="C389" s="202"/>
      <c r="D389" s="203" t="s">
        <v>76</v>
      </c>
      <c r="E389" s="204" t="s">
        <v>1494</v>
      </c>
      <c r="F389" s="204" t="s">
        <v>1495</v>
      </c>
      <c r="G389" s="202"/>
      <c r="H389" s="202"/>
      <c r="I389" s="205"/>
      <c r="J389" s="206">
        <f>BK389</f>
        <v>0</v>
      </c>
      <c r="K389" s="202"/>
      <c r="L389" s="207"/>
      <c r="M389" s="208"/>
      <c r="N389" s="209"/>
      <c r="O389" s="209"/>
      <c r="P389" s="210">
        <f>SUM(P390:P396)</f>
        <v>0</v>
      </c>
      <c r="Q389" s="209"/>
      <c r="R389" s="210">
        <f>SUM(R390:R396)</f>
        <v>0</v>
      </c>
      <c r="S389" s="209"/>
      <c r="T389" s="211">
        <f>SUM(T390:T396)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2" t="s">
        <v>173</v>
      </c>
      <c r="AT389" s="213" t="s">
        <v>76</v>
      </c>
      <c r="AU389" s="213" t="s">
        <v>77</v>
      </c>
      <c r="AY389" s="212" t="s">
        <v>166</v>
      </c>
      <c r="BK389" s="214">
        <f>SUM(BK390:BK396)</f>
        <v>0</v>
      </c>
    </row>
    <row r="390" s="2" customFormat="1" ht="16.5" customHeight="1">
      <c r="A390" s="41"/>
      <c r="B390" s="42"/>
      <c r="C390" s="217" t="s">
        <v>791</v>
      </c>
      <c r="D390" s="217" t="s">
        <v>168</v>
      </c>
      <c r="E390" s="218" t="s">
        <v>1497</v>
      </c>
      <c r="F390" s="219" t="s">
        <v>1498</v>
      </c>
      <c r="G390" s="220" t="s">
        <v>186</v>
      </c>
      <c r="H390" s="221">
        <v>152</v>
      </c>
      <c r="I390" s="222"/>
      <c r="J390" s="223">
        <f>ROUND(I390*H390,2)</f>
        <v>0</v>
      </c>
      <c r="K390" s="219" t="s">
        <v>172</v>
      </c>
      <c r="L390" s="47"/>
      <c r="M390" s="224" t="s">
        <v>32</v>
      </c>
      <c r="N390" s="225" t="s">
        <v>48</v>
      </c>
      <c r="O390" s="87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8" t="s">
        <v>1499</v>
      </c>
      <c r="AT390" s="228" t="s">
        <v>168</v>
      </c>
      <c r="AU390" s="228" t="s">
        <v>84</v>
      </c>
      <c r="AY390" s="19" t="s">
        <v>166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9" t="s">
        <v>84</v>
      </c>
      <c r="BK390" s="229">
        <f>ROUND(I390*H390,2)</f>
        <v>0</v>
      </c>
      <c r="BL390" s="19" t="s">
        <v>1499</v>
      </c>
      <c r="BM390" s="228" t="s">
        <v>2510</v>
      </c>
    </row>
    <row r="391" s="2" customFormat="1">
      <c r="A391" s="41"/>
      <c r="B391" s="42"/>
      <c r="C391" s="43"/>
      <c r="D391" s="232" t="s">
        <v>308</v>
      </c>
      <c r="E391" s="43"/>
      <c r="F391" s="273" t="s">
        <v>1501</v>
      </c>
      <c r="G391" s="43"/>
      <c r="H391" s="43"/>
      <c r="I391" s="274"/>
      <c r="J391" s="43"/>
      <c r="K391" s="43"/>
      <c r="L391" s="47"/>
      <c r="M391" s="275"/>
      <c r="N391" s="276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19" t="s">
        <v>308</v>
      </c>
      <c r="AU391" s="19" t="s">
        <v>84</v>
      </c>
    </row>
    <row r="392" s="2" customFormat="1" ht="16.5" customHeight="1">
      <c r="A392" s="41"/>
      <c r="B392" s="42"/>
      <c r="C392" s="217" t="s">
        <v>796</v>
      </c>
      <c r="D392" s="217" t="s">
        <v>168</v>
      </c>
      <c r="E392" s="218" t="s">
        <v>1503</v>
      </c>
      <c r="F392" s="219" t="s">
        <v>1504</v>
      </c>
      <c r="G392" s="220" t="s">
        <v>186</v>
      </c>
      <c r="H392" s="221">
        <v>85</v>
      </c>
      <c r="I392" s="222"/>
      <c r="J392" s="223">
        <f>ROUND(I392*H392,2)</f>
        <v>0</v>
      </c>
      <c r="K392" s="219" t="s">
        <v>172</v>
      </c>
      <c r="L392" s="47"/>
      <c r="M392" s="224" t="s">
        <v>32</v>
      </c>
      <c r="N392" s="225" t="s">
        <v>48</v>
      </c>
      <c r="O392" s="87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8" t="s">
        <v>1499</v>
      </c>
      <c r="AT392" s="228" t="s">
        <v>168</v>
      </c>
      <c r="AU392" s="228" t="s">
        <v>84</v>
      </c>
      <c r="AY392" s="19" t="s">
        <v>166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9" t="s">
        <v>84</v>
      </c>
      <c r="BK392" s="229">
        <f>ROUND(I392*H392,2)</f>
        <v>0</v>
      </c>
      <c r="BL392" s="19" t="s">
        <v>1499</v>
      </c>
      <c r="BM392" s="228" t="s">
        <v>2511</v>
      </c>
    </row>
    <row r="393" s="2" customFormat="1">
      <c r="A393" s="41"/>
      <c r="B393" s="42"/>
      <c r="C393" s="43"/>
      <c r="D393" s="232" t="s">
        <v>308</v>
      </c>
      <c r="E393" s="43"/>
      <c r="F393" s="273" t="s">
        <v>1506</v>
      </c>
      <c r="G393" s="43"/>
      <c r="H393" s="43"/>
      <c r="I393" s="274"/>
      <c r="J393" s="43"/>
      <c r="K393" s="43"/>
      <c r="L393" s="47"/>
      <c r="M393" s="275"/>
      <c r="N393" s="276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19" t="s">
        <v>308</v>
      </c>
      <c r="AU393" s="19" t="s">
        <v>84</v>
      </c>
    </row>
    <row r="394" s="2" customFormat="1" ht="16.5" customHeight="1">
      <c r="A394" s="41"/>
      <c r="B394" s="42"/>
      <c r="C394" s="217" t="s">
        <v>801</v>
      </c>
      <c r="D394" s="217" t="s">
        <v>168</v>
      </c>
      <c r="E394" s="218" t="s">
        <v>1503</v>
      </c>
      <c r="F394" s="219" t="s">
        <v>1504</v>
      </c>
      <c r="G394" s="220" t="s">
        <v>186</v>
      </c>
      <c r="H394" s="221">
        <v>38</v>
      </c>
      <c r="I394" s="222"/>
      <c r="J394" s="223">
        <f>ROUND(I394*H394,2)</f>
        <v>0</v>
      </c>
      <c r="K394" s="219" t="s">
        <v>172</v>
      </c>
      <c r="L394" s="47"/>
      <c r="M394" s="224" t="s">
        <v>32</v>
      </c>
      <c r="N394" s="225" t="s">
        <v>48</v>
      </c>
      <c r="O394" s="87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8" t="s">
        <v>1499</v>
      </c>
      <c r="AT394" s="228" t="s">
        <v>168</v>
      </c>
      <c r="AU394" s="228" t="s">
        <v>84</v>
      </c>
      <c r="AY394" s="19" t="s">
        <v>166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9" t="s">
        <v>84</v>
      </c>
      <c r="BK394" s="229">
        <f>ROUND(I394*H394,2)</f>
        <v>0</v>
      </c>
      <c r="BL394" s="19" t="s">
        <v>1499</v>
      </c>
      <c r="BM394" s="228" t="s">
        <v>2512</v>
      </c>
    </row>
    <row r="395" s="2" customFormat="1">
      <c r="A395" s="41"/>
      <c r="B395" s="42"/>
      <c r="C395" s="43"/>
      <c r="D395" s="232" t="s">
        <v>308</v>
      </c>
      <c r="E395" s="43"/>
      <c r="F395" s="273" t="s">
        <v>1509</v>
      </c>
      <c r="G395" s="43"/>
      <c r="H395" s="43"/>
      <c r="I395" s="274"/>
      <c r="J395" s="43"/>
      <c r="K395" s="43"/>
      <c r="L395" s="47"/>
      <c r="M395" s="275"/>
      <c r="N395" s="276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19" t="s">
        <v>308</v>
      </c>
      <c r="AU395" s="19" t="s">
        <v>84</v>
      </c>
    </row>
    <row r="396" s="2" customFormat="1" ht="16.5" customHeight="1">
      <c r="A396" s="41"/>
      <c r="B396" s="42"/>
      <c r="C396" s="217" t="s">
        <v>805</v>
      </c>
      <c r="D396" s="217" t="s">
        <v>168</v>
      </c>
      <c r="E396" s="218" t="s">
        <v>1511</v>
      </c>
      <c r="F396" s="219" t="s">
        <v>1512</v>
      </c>
      <c r="G396" s="220" t="s">
        <v>186</v>
      </c>
      <c r="H396" s="221">
        <v>31</v>
      </c>
      <c r="I396" s="222"/>
      <c r="J396" s="223">
        <f>ROUND(I396*H396,2)</f>
        <v>0</v>
      </c>
      <c r="K396" s="219" t="s">
        <v>172</v>
      </c>
      <c r="L396" s="47"/>
      <c r="M396" s="277" t="s">
        <v>32</v>
      </c>
      <c r="N396" s="278" t="s">
        <v>48</v>
      </c>
      <c r="O396" s="279"/>
      <c r="P396" s="280">
        <f>O396*H396</f>
        <v>0</v>
      </c>
      <c r="Q396" s="280">
        <v>0</v>
      </c>
      <c r="R396" s="280">
        <f>Q396*H396</f>
        <v>0</v>
      </c>
      <c r="S396" s="280">
        <v>0</v>
      </c>
      <c r="T396" s="281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8" t="s">
        <v>1499</v>
      </c>
      <c r="AT396" s="228" t="s">
        <v>168</v>
      </c>
      <c r="AU396" s="228" t="s">
        <v>84</v>
      </c>
      <c r="AY396" s="19" t="s">
        <v>166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9" t="s">
        <v>84</v>
      </c>
      <c r="BK396" s="229">
        <f>ROUND(I396*H396,2)</f>
        <v>0</v>
      </c>
      <c r="BL396" s="19" t="s">
        <v>1499</v>
      </c>
      <c r="BM396" s="228" t="s">
        <v>2513</v>
      </c>
    </row>
    <row r="397" s="2" customFormat="1" ht="6.96" customHeight="1">
      <c r="A397" s="41"/>
      <c r="B397" s="62"/>
      <c r="C397" s="63"/>
      <c r="D397" s="63"/>
      <c r="E397" s="63"/>
      <c r="F397" s="63"/>
      <c r="G397" s="63"/>
      <c r="H397" s="63"/>
      <c r="I397" s="63"/>
      <c r="J397" s="63"/>
      <c r="K397" s="63"/>
      <c r="L397" s="47"/>
      <c r="M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</row>
  </sheetData>
  <sheetProtection sheet="1" autoFilter="0" formatColumns="0" formatRows="0" objects="1" scenarios="1" spinCount="100000" saltValue="Gt/tpsnj3vjPEC4KXyoCwZhADEE0gbinpqe+X67EeYyMN/73doxsAeRjprKTJceGGiH5n33j2D+dLCQHml+BYw==" hashValue="kLOE3rf9DJA8Oz8tTzWavkK7wg1e/tgx4vcjxzam1e7a7/ynFrpPziFZDQvAzFejcBtsTq/MeBAlUXagHAASOQ==" algorithmName="SHA-512" password="CC35"/>
  <autoFilter ref="C102:K396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2514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2515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2516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2517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2518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2519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2520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2521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2522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2523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2524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83</v>
      </c>
      <c r="F18" s="310" t="s">
        <v>2525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2526</v>
      </c>
      <c r="F19" s="310" t="s">
        <v>2527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2528</v>
      </c>
      <c r="F20" s="310" t="s">
        <v>2529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2530</v>
      </c>
      <c r="F21" s="310" t="s">
        <v>2531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2532</v>
      </c>
      <c r="F22" s="310" t="s">
        <v>2533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89</v>
      </c>
      <c r="F23" s="310" t="s">
        <v>2534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2535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2536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2537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2538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2539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2540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2541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2542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2543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152</v>
      </c>
      <c r="F36" s="310"/>
      <c r="G36" s="310" t="s">
        <v>2544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2545</v>
      </c>
      <c r="F37" s="310"/>
      <c r="G37" s="310" t="s">
        <v>2546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58</v>
      </c>
      <c r="F38" s="310"/>
      <c r="G38" s="310" t="s">
        <v>2547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59</v>
      </c>
      <c r="F39" s="310"/>
      <c r="G39" s="310" t="s">
        <v>2548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153</v>
      </c>
      <c r="F40" s="310"/>
      <c r="G40" s="310" t="s">
        <v>2549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154</v>
      </c>
      <c r="F41" s="310"/>
      <c r="G41" s="310" t="s">
        <v>2550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2551</v>
      </c>
      <c r="F42" s="310"/>
      <c r="G42" s="310" t="s">
        <v>2552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2553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2554</v>
      </c>
      <c r="F44" s="310"/>
      <c r="G44" s="310" t="s">
        <v>2555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156</v>
      </c>
      <c r="F45" s="310"/>
      <c r="G45" s="310" t="s">
        <v>2556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2557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2558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2559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2560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2561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2562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2563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2564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2565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2566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2567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2568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2569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2570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2571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2572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2573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2574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2575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2576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2577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2578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2579</v>
      </c>
      <c r="D76" s="328"/>
      <c r="E76" s="328"/>
      <c r="F76" s="328" t="s">
        <v>2580</v>
      </c>
      <c r="G76" s="329"/>
      <c r="H76" s="328" t="s">
        <v>59</v>
      </c>
      <c r="I76" s="328" t="s">
        <v>62</v>
      </c>
      <c r="J76" s="328" t="s">
        <v>2581</v>
      </c>
      <c r="K76" s="327"/>
    </row>
    <row r="77" s="1" customFormat="1" ht="17.25" customHeight="1">
      <c r="B77" s="325"/>
      <c r="C77" s="330" t="s">
        <v>2582</v>
      </c>
      <c r="D77" s="330"/>
      <c r="E77" s="330"/>
      <c r="F77" s="331" t="s">
        <v>2583</v>
      </c>
      <c r="G77" s="332"/>
      <c r="H77" s="330"/>
      <c r="I77" s="330"/>
      <c r="J77" s="330" t="s">
        <v>2584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58</v>
      </c>
      <c r="D79" s="335"/>
      <c r="E79" s="335"/>
      <c r="F79" s="336" t="s">
        <v>2585</v>
      </c>
      <c r="G79" s="337"/>
      <c r="H79" s="313" t="s">
        <v>2586</v>
      </c>
      <c r="I79" s="313" t="s">
        <v>2587</v>
      </c>
      <c r="J79" s="313">
        <v>20</v>
      </c>
      <c r="K79" s="327"/>
    </row>
    <row r="80" s="1" customFormat="1" ht="15" customHeight="1">
      <c r="B80" s="325"/>
      <c r="C80" s="313" t="s">
        <v>2588</v>
      </c>
      <c r="D80" s="313"/>
      <c r="E80" s="313"/>
      <c r="F80" s="336" t="s">
        <v>2585</v>
      </c>
      <c r="G80" s="337"/>
      <c r="H80" s="313" t="s">
        <v>2589</v>
      </c>
      <c r="I80" s="313" t="s">
        <v>2587</v>
      </c>
      <c r="J80" s="313">
        <v>120</v>
      </c>
      <c r="K80" s="327"/>
    </row>
    <row r="81" s="1" customFormat="1" ht="15" customHeight="1">
      <c r="B81" s="338"/>
      <c r="C81" s="313" t="s">
        <v>2590</v>
      </c>
      <c r="D81" s="313"/>
      <c r="E81" s="313"/>
      <c r="F81" s="336" t="s">
        <v>2591</v>
      </c>
      <c r="G81" s="337"/>
      <c r="H81" s="313" t="s">
        <v>2592</v>
      </c>
      <c r="I81" s="313" t="s">
        <v>2587</v>
      </c>
      <c r="J81" s="313">
        <v>50</v>
      </c>
      <c r="K81" s="327"/>
    </row>
    <row r="82" s="1" customFormat="1" ht="15" customHeight="1">
      <c r="B82" s="338"/>
      <c r="C82" s="313" t="s">
        <v>2593</v>
      </c>
      <c r="D82" s="313"/>
      <c r="E82" s="313"/>
      <c r="F82" s="336" t="s">
        <v>2585</v>
      </c>
      <c r="G82" s="337"/>
      <c r="H82" s="313" t="s">
        <v>2594</v>
      </c>
      <c r="I82" s="313" t="s">
        <v>2595</v>
      </c>
      <c r="J82" s="313"/>
      <c r="K82" s="327"/>
    </row>
    <row r="83" s="1" customFormat="1" ht="15" customHeight="1">
      <c r="B83" s="338"/>
      <c r="C83" s="339" t="s">
        <v>2596</v>
      </c>
      <c r="D83" s="339"/>
      <c r="E83" s="339"/>
      <c r="F83" s="340" t="s">
        <v>2591</v>
      </c>
      <c r="G83" s="339"/>
      <c r="H83" s="339" t="s">
        <v>2597</v>
      </c>
      <c r="I83" s="339" t="s">
        <v>2587</v>
      </c>
      <c r="J83" s="339">
        <v>15</v>
      </c>
      <c r="K83" s="327"/>
    </row>
    <row r="84" s="1" customFormat="1" ht="15" customHeight="1">
      <c r="B84" s="338"/>
      <c r="C84" s="339" t="s">
        <v>2598</v>
      </c>
      <c r="D84" s="339"/>
      <c r="E84" s="339"/>
      <c r="F84" s="340" t="s">
        <v>2591</v>
      </c>
      <c r="G84" s="339"/>
      <c r="H84" s="339" t="s">
        <v>2599</v>
      </c>
      <c r="I84" s="339" t="s">
        <v>2587</v>
      </c>
      <c r="J84" s="339">
        <v>15</v>
      </c>
      <c r="K84" s="327"/>
    </row>
    <row r="85" s="1" customFormat="1" ht="15" customHeight="1">
      <c r="B85" s="338"/>
      <c r="C85" s="339" t="s">
        <v>2600</v>
      </c>
      <c r="D85" s="339"/>
      <c r="E85" s="339"/>
      <c r="F85" s="340" t="s">
        <v>2591</v>
      </c>
      <c r="G85" s="339"/>
      <c r="H85" s="339" t="s">
        <v>2601</v>
      </c>
      <c r="I85" s="339" t="s">
        <v>2587</v>
      </c>
      <c r="J85" s="339">
        <v>20</v>
      </c>
      <c r="K85" s="327"/>
    </row>
    <row r="86" s="1" customFormat="1" ht="15" customHeight="1">
      <c r="B86" s="338"/>
      <c r="C86" s="339" t="s">
        <v>2602</v>
      </c>
      <c r="D86" s="339"/>
      <c r="E86" s="339"/>
      <c r="F86" s="340" t="s">
        <v>2591</v>
      </c>
      <c r="G86" s="339"/>
      <c r="H86" s="339" t="s">
        <v>2603</v>
      </c>
      <c r="I86" s="339" t="s">
        <v>2587</v>
      </c>
      <c r="J86" s="339">
        <v>20</v>
      </c>
      <c r="K86" s="327"/>
    </row>
    <row r="87" s="1" customFormat="1" ht="15" customHeight="1">
      <c r="B87" s="338"/>
      <c r="C87" s="313" t="s">
        <v>2604</v>
      </c>
      <c r="D87" s="313"/>
      <c r="E87" s="313"/>
      <c r="F87" s="336" t="s">
        <v>2591</v>
      </c>
      <c r="G87" s="337"/>
      <c r="H87" s="313" t="s">
        <v>2605</v>
      </c>
      <c r="I87" s="313" t="s">
        <v>2587</v>
      </c>
      <c r="J87" s="313">
        <v>50</v>
      </c>
      <c r="K87" s="327"/>
    </row>
    <row r="88" s="1" customFormat="1" ht="15" customHeight="1">
      <c r="B88" s="338"/>
      <c r="C88" s="313" t="s">
        <v>2606</v>
      </c>
      <c r="D88" s="313"/>
      <c r="E88" s="313"/>
      <c r="F88" s="336" t="s">
        <v>2591</v>
      </c>
      <c r="G88" s="337"/>
      <c r="H88" s="313" t="s">
        <v>2607</v>
      </c>
      <c r="I88" s="313" t="s">
        <v>2587</v>
      </c>
      <c r="J88" s="313">
        <v>20</v>
      </c>
      <c r="K88" s="327"/>
    </row>
    <row r="89" s="1" customFormat="1" ht="15" customHeight="1">
      <c r="B89" s="338"/>
      <c r="C89" s="313" t="s">
        <v>2608</v>
      </c>
      <c r="D89" s="313"/>
      <c r="E89" s="313"/>
      <c r="F89" s="336" t="s">
        <v>2591</v>
      </c>
      <c r="G89" s="337"/>
      <c r="H89" s="313" t="s">
        <v>2609</v>
      </c>
      <c r="I89" s="313" t="s">
        <v>2587</v>
      </c>
      <c r="J89" s="313">
        <v>20</v>
      </c>
      <c r="K89" s="327"/>
    </row>
    <row r="90" s="1" customFormat="1" ht="15" customHeight="1">
      <c r="B90" s="338"/>
      <c r="C90" s="313" t="s">
        <v>2610</v>
      </c>
      <c r="D90" s="313"/>
      <c r="E90" s="313"/>
      <c r="F90" s="336" t="s">
        <v>2591</v>
      </c>
      <c r="G90" s="337"/>
      <c r="H90" s="313" t="s">
        <v>2611</v>
      </c>
      <c r="I90" s="313" t="s">
        <v>2587</v>
      </c>
      <c r="J90" s="313">
        <v>50</v>
      </c>
      <c r="K90" s="327"/>
    </row>
    <row r="91" s="1" customFormat="1" ht="15" customHeight="1">
      <c r="B91" s="338"/>
      <c r="C91" s="313" t="s">
        <v>2612</v>
      </c>
      <c r="D91" s="313"/>
      <c r="E91" s="313"/>
      <c r="F91" s="336" t="s">
        <v>2591</v>
      </c>
      <c r="G91" s="337"/>
      <c r="H91" s="313" t="s">
        <v>2612</v>
      </c>
      <c r="I91" s="313" t="s">
        <v>2587</v>
      </c>
      <c r="J91" s="313">
        <v>50</v>
      </c>
      <c r="K91" s="327"/>
    </row>
    <row r="92" s="1" customFormat="1" ht="15" customHeight="1">
      <c r="B92" s="338"/>
      <c r="C92" s="313" t="s">
        <v>2613</v>
      </c>
      <c r="D92" s="313"/>
      <c r="E92" s="313"/>
      <c r="F92" s="336" t="s">
        <v>2591</v>
      </c>
      <c r="G92" s="337"/>
      <c r="H92" s="313" t="s">
        <v>2614</v>
      </c>
      <c r="I92" s="313" t="s">
        <v>2587</v>
      </c>
      <c r="J92" s="313">
        <v>255</v>
      </c>
      <c r="K92" s="327"/>
    </row>
    <row r="93" s="1" customFormat="1" ht="15" customHeight="1">
      <c r="B93" s="338"/>
      <c r="C93" s="313" t="s">
        <v>2615</v>
      </c>
      <c r="D93" s="313"/>
      <c r="E93" s="313"/>
      <c r="F93" s="336" t="s">
        <v>2585</v>
      </c>
      <c r="G93" s="337"/>
      <c r="H93" s="313" t="s">
        <v>2616</v>
      </c>
      <c r="I93" s="313" t="s">
        <v>2617</v>
      </c>
      <c r="J93" s="313"/>
      <c r="K93" s="327"/>
    </row>
    <row r="94" s="1" customFormat="1" ht="15" customHeight="1">
      <c r="B94" s="338"/>
      <c r="C94" s="313" t="s">
        <v>2618</v>
      </c>
      <c r="D94" s="313"/>
      <c r="E94" s="313"/>
      <c r="F94" s="336" t="s">
        <v>2585</v>
      </c>
      <c r="G94" s="337"/>
      <c r="H94" s="313" t="s">
        <v>2619</v>
      </c>
      <c r="I94" s="313" t="s">
        <v>2620</v>
      </c>
      <c r="J94" s="313"/>
      <c r="K94" s="327"/>
    </row>
    <row r="95" s="1" customFormat="1" ht="15" customHeight="1">
      <c r="B95" s="338"/>
      <c r="C95" s="313" t="s">
        <v>2621</v>
      </c>
      <c r="D95" s="313"/>
      <c r="E95" s="313"/>
      <c r="F95" s="336" t="s">
        <v>2585</v>
      </c>
      <c r="G95" s="337"/>
      <c r="H95" s="313" t="s">
        <v>2621</v>
      </c>
      <c r="I95" s="313" t="s">
        <v>2620</v>
      </c>
      <c r="J95" s="313"/>
      <c r="K95" s="327"/>
    </row>
    <row r="96" s="1" customFormat="1" ht="15" customHeight="1">
      <c r="B96" s="338"/>
      <c r="C96" s="313" t="s">
        <v>43</v>
      </c>
      <c r="D96" s="313"/>
      <c r="E96" s="313"/>
      <c r="F96" s="336" t="s">
        <v>2585</v>
      </c>
      <c r="G96" s="337"/>
      <c r="H96" s="313" t="s">
        <v>2622</v>
      </c>
      <c r="I96" s="313" t="s">
        <v>2620</v>
      </c>
      <c r="J96" s="313"/>
      <c r="K96" s="327"/>
    </row>
    <row r="97" s="1" customFormat="1" ht="15" customHeight="1">
      <c r="B97" s="338"/>
      <c r="C97" s="313" t="s">
        <v>53</v>
      </c>
      <c r="D97" s="313"/>
      <c r="E97" s="313"/>
      <c r="F97" s="336" t="s">
        <v>2585</v>
      </c>
      <c r="G97" s="337"/>
      <c r="H97" s="313" t="s">
        <v>2623</v>
      </c>
      <c r="I97" s="313" t="s">
        <v>2620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2624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2579</v>
      </c>
      <c r="D103" s="328"/>
      <c r="E103" s="328"/>
      <c r="F103" s="328" t="s">
        <v>2580</v>
      </c>
      <c r="G103" s="329"/>
      <c r="H103" s="328" t="s">
        <v>59</v>
      </c>
      <c r="I103" s="328" t="s">
        <v>62</v>
      </c>
      <c r="J103" s="328" t="s">
        <v>2581</v>
      </c>
      <c r="K103" s="327"/>
    </row>
    <row r="104" s="1" customFormat="1" ht="17.25" customHeight="1">
      <c r="B104" s="325"/>
      <c r="C104" s="330" t="s">
        <v>2582</v>
      </c>
      <c r="D104" s="330"/>
      <c r="E104" s="330"/>
      <c r="F104" s="331" t="s">
        <v>2583</v>
      </c>
      <c r="G104" s="332"/>
      <c r="H104" s="330"/>
      <c r="I104" s="330"/>
      <c r="J104" s="330" t="s">
        <v>2584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58</v>
      </c>
      <c r="D106" s="335"/>
      <c r="E106" s="335"/>
      <c r="F106" s="336" t="s">
        <v>2585</v>
      </c>
      <c r="G106" s="313"/>
      <c r="H106" s="313" t="s">
        <v>2625</v>
      </c>
      <c r="I106" s="313" t="s">
        <v>2587</v>
      </c>
      <c r="J106" s="313">
        <v>20</v>
      </c>
      <c r="K106" s="327"/>
    </row>
    <row r="107" s="1" customFormat="1" ht="15" customHeight="1">
      <c r="B107" s="325"/>
      <c r="C107" s="313" t="s">
        <v>2588</v>
      </c>
      <c r="D107" s="313"/>
      <c r="E107" s="313"/>
      <c r="F107" s="336" t="s">
        <v>2585</v>
      </c>
      <c r="G107" s="313"/>
      <c r="H107" s="313" t="s">
        <v>2625</v>
      </c>
      <c r="I107" s="313" t="s">
        <v>2587</v>
      </c>
      <c r="J107" s="313">
        <v>120</v>
      </c>
      <c r="K107" s="327"/>
    </row>
    <row r="108" s="1" customFormat="1" ht="15" customHeight="1">
      <c r="B108" s="338"/>
      <c r="C108" s="313" t="s">
        <v>2590</v>
      </c>
      <c r="D108" s="313"/>
      <c r="E108" s="313"/>
      <c r="F108" s="336" t="s">
        <v>2591</v>
      </c>
      <c r="G108" s="313"/>
      <c r="H108" s="313" t="s">
        <v>2625</v>
      </c>
      <c r="I108" s="313" t="s">
        <v>2587</v>
      </c>
      <c r="J108" s="313">
        <v>50</v>
      </c>
      <c r="K108" s="327"/>
    </row>
    <row r="109" s="1" customFormat="1" ht="15" customHeight="1">
      <c r="B109" s="338"/>
      <c r="C109" s="313" t="s">
        <v>2593</v>
      </c>
      <c r="D109" s="313"/>
      <c r="E109" s="313"/>
      <c r="F109" s="336" t="s">
        <v>2585</v>
      </c>
      <c r="G109" s="313"/>
      <c r="H109" s="313" t="s">
        <v>2625</v>
      </c>
      <c r="I109" s="313" t="s">
        <v>2595</v>
      </c>
      <c r="J109" s="313"/>
      <c r="K109" s="327"/>
    </row>
    <row r="110" s="1" customFormat="1" ht="15" customHeight="1">
      <c r="B110" s="338"/>
      <c r="C110" s="313" t="s">
        <v>2604</v>
      </c>
      <c r="D110" s="313"/>
      <c r="E110" s="313"/>
      <c r="F110" s="336" t="s">
        <v>2591</v>
      </c>
      <c r="G110" s="313"/>
      <c r="H110" s="313" t="s">
        <v>2625</v>
      </c>
      <c r="I110" s="313" t="s">
        <v>2587</v>
      </c>
      <c r="J110" s="313">
        <v>50</v>
      </c>
      <c r="K110" s="327"/>
    </row>
    <row r="111" s="1" customFormat="1" ht="15" customHeight="1">
      <c r="B111" s="338"/>
      <c r="C111" s="313" t="s">
        <v>2612</v>
      </c>
      <c r="D111" s="313"/>
      <c r="E111" s="313"/>
      <c r="F111" s="336" t="s">
        <v>2591</v>
      </c>
      <c r="G111" s="313"/>
      <c r="H111" s="313" t="s">
        <v>2625</v>
      </c>
      <c r="I111" s="313" t="s">
        <v>2587</v>
      </c>
      <c r="J111" s="313">
        <v>50</v>
      </c>
      <c r="K111" s="327"/>
    </row>
    <row r="112" s="1" customFormat="1" ht="15" customHeight="1">
      <c r="B112" s="338"/>
      <c r="C112" s="313" t="s">
        <v>2610</v>
      </c>
      <c r="D112" s="313"/>
      <c r="E112" s="313"/>
      <c r="F112" s="336" t="s">
        <v>2591</v>
      </c>
      <c r="G112" s="313"/>
      <c r="H112" s="313" t="s">
        <v>2625</v>
      </c>
      <c r="I112" s="313" t="s">
        <v>2587</v>
      </c>
      <c r="J112" s="313">
        <v>50</v>
      </c>
      <c r="K112" s="327"/>
    </row>
    <row r="113" s="1" customFormat="1" ht="15" customHeight="1">
      <c r="B113" s="338"/>
      <c r="C113" s="313" t="s">
        <v>58</v>
      </c>
      <c r="D113" s="313"/>
      <c r="E113" s="313"/>
      <c r="F113" s="336" t="s">
        <v>2585</v>
      </c>
      <c r="G113" s="313"/>
      <c r="H113" s="313" t="s">
        <v>2626</v>
      </c>
      <c r="I113" s="313" t="s">
        <v>2587</v>
      </c>
      <c r="J113" s="313">
        <v>20</v>
      </c>
      <c r="K113" s="327"/>
    </row>
    <row r="114" s="1" customFormat="1" ht="15" customHeight="1">
      <c r="B114" s="338"/>
      <c r="C114" s="313" t="s">
        <v>2627</v>
      </c>
      <c r="D114" s="313"/>
      <c r="E114" s="313"/>
      <c r="F114" s="336" t="s">
        <v>2585</v>
      </c>
      <c r="G114" s="313"/>
      <c r="H114" s="313" t="s">
        <v>2628</v>
      </c>
      <c r="I114" s="313" t="s">
        <v>2587</v>
      </c>
      <c r="J114" s="313">
        <v>120</v>
      </c>
      <c r="K114" s="327"/>
    </row>
    <row r="115" s="1" customFormat="1" ht="15" customHeight="1">
      <c r="B115" s="338"/>
      <c r="C115" s="313" t="s">
        <v>43</v>
      </c>
      <c r="D115" s="313"/>
      <c r="E115" s="313"/>
      <c r="F115" s="336" t="s">
        <v>2585</v>
      </c>
      <c r="G115" s="313"/>
      <c r="H115" s="313" t="s">
        <v>2629</v>
      </c>
      <c r="I115" s="313" t="s">
        <v>2620</v>
      </c>
      <c r="J115" s="313"/>
      <c r="K115" s="327"/>
    </row>
    <row r="116" s="1" customFormat="1" ht="15" customHeight="1">
      <c r="B116" s="338"/>
      <c r="C116" s="313" t="s">
        <v>53</v>
      </c>
      <c r="D116" s="313"/>
      <c r="E116" s="313"/>
      <c r="F116" s="336" t="s">
        <v>2585</v>
      </c>
      <c r="G116" s="313"/>
      <c r="H116" s="313" t="s">
        <v>2630</v>
      </c>
      <c r="I116" s="313" t="s">
        <v>2620</v>
      </c>
      <c r="J116" s="313"/>
      <c r="K116" s="327"/>
    </row>
    <row r="117" s="1" customFormat="1" ht="15" customHeight="1">
      <c r="B117" s="338"/>
      <c r="C117" s="313" t="s">
        <v>62</v>
      </c>
      <c r="D117" s="313"/>
      <c r="E117" s="313"/>
      <c r="F117" s="336" t="s">
        <v>2585</v>
      </c>
      <c r="G117" s="313"/>
      <c r="H117" s="313" t="s">
        <v>2631</v>
      </c>
      <c r="I117" s="313" t="s">
        <v>2632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2633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2579</v>
      </c>
      <c r="D123" s="328"/>
      <c r="E123" s="328"/>
      <c r="F123" s="328" t="s">
        <v>2580</v>
      </c>
      <c r="G123" s="329"/>
      <c r="H123" s="328" t="s">
        <v>59</v>
      </c>
      <c r="I123" s="328" t="s">
        <v>62</v>
      </c>
      <c r="J123" s="328" t="s">
        <v>2581</v>
      </c>
      <c r="K123" s="357"/>
    </row>
    <row r="124" s="1" customFormat="1" ht="17.25" customHeight="1">
      <c r="B124" s="356"/>
      <c r="C124" s="330" t="s">
        <v>2582</v>
      </c>
      <c r="D124" s="330"/>
      <c r="E124" s="330"/>
      <c r="F124" s="331" t="s">
        <v>2583</v>
      </c>
      <c r="G124" s="332"/>
      <c r="H124" s="330"/>
      <c r="I124" s="330"/>
      <c r="J124" s="330" t="s">
        <v>2584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2588</v>
      </c>
      <c r="D126" s="335"/>
      <c r="E126" s="335"/>
      <c r="F126" s="336" t="s">
        <v>2585</v>
      </c>
      <c r="G126" s="313"/>
      <c r="H126" s="313" t="s">
        <v>2625</v>
      </c>
      <c r="I126" s="313" t="s">
        <v>2587</v>
      </c>
      <c r="J126" s="313">
        <v>120</v>
      </c>
      <c r="K126" s="361"/>
    </row>
    <row r="127" s="1" customFormat="1" ht="15" customHeight="1">
      <c r="B127" s="358"/>
      <c r="C127" s="313" t="s">
        <v>2634</v>
      </c>
      <c r="D127" s="313"/>
      <c r="E127" s="313"/>
      <c r="F127" s="336" t="s">
        <v>2585</v>
      </c>
      <c r="G127" s="313"/>
      <c r="H127" s="313" t="s">
        <v>2635</v>
      </c>
      <c r="I127" s="313" t="s">
        <v>2587</v>
      </c>
      <c r="J127" s="313" t="s">
        <v>2636</v>
      </c>
      <c r="K127" s="361"/>
    </row>
    <row r="128" s="1" customFormat="1" ht="15" customHeight="1">
      <c r="B128" s="358"/>
      <c r="C128" s="313" t="s">
        <v>89</v>
      </c>
      <c r="D128" s="313"/>
      <c r="E128" s="313"/>
      <c r="F128" s="336" t="s">
        <v>2585</v>
      </c>
      <c r="G128" s="313"/>
      <c r="H128" s="313" t="s">
        <v>2637</v>
      </c>
      <c r="I128" s="313" t="s">
        <v>2587</v>
      </c>
      <c r="J128" s="313" t="s">
        <v>2636</v>
      </c>
      <c r="K128" s="361"/>
    </row>
    <row r="129" s="1" customFormat="1" ht="15" customHeight="1">
      <c r="B129" s="358"/>
      <c r="C129" s="313" t="s">
        <v>2596</v>
      </c>
      <c r="D129" s="313"/>
      <c r="E129" s="313"/>
      <c r="F129" s="336" t="s">
        <v>2591</v>
      </c>
      <c r="G129" s="313"/>
      <c r="H129" s="313" t="s">
        <v>2597</v>
      </c>
      <c r="I129" s="313" t="s">
        <v>2587</v>
      </c>
      <c r="J129" s="313">
        <v>15</v>
      </c>
      <c r="K129" s="361"/>
    </row>
    <row r="130" s="1" customFormat="1" ht="15" customHeight="1">
      <c r="B130" s="358"/>
      <c r="C130" s="339" t="s">
        <v>2598</v>
      </c>
      <c r="D130" s="339"/>
      <c r="E130" s="339"/>
      <c r="F130" s="340" t="s">
        <v>2591</v>
      </c>
      <c r="G130" s="339"/>
      <c r="H130" s="339" t="s">
        <v>2599</v>
      </c>
      <c r="I130" s="339" t="s">
        <v>2587</v>
      </c>
      <c r="J130" s="339">
        <v>15</v>
      </c>
      <c r="K130" s="361"/>
    </row>
    <row r="131" s="1" customFormat="1" ht="15" customHeight="1">
      <c r="B131" s="358"/>
      <c r="C131" s="339" t="s">
        <v>2600</v>
      </c>
      <c r="D131" s="339"/>
      <c r="E131" s="339"/>
      <c r="F131" s="340" t="s">
        <v>2591</v>
      </c>
      <c r="G131" s="339"/>
      <c r="H131" s="339" t="s">
        <v>2601</v>
      </c>
      <c r="I131" s="339" t="s">
        <v>2587</v>
      </c>
      <c r="J131" s="339">
        <v>20</v>
      </c>
      <c r="K131" s="361"/>
    </row>
    <row r="132" s="1" customFormat="1" ht="15" customHeight="1">
      <c r="B132" s="358"/>
      <c r="C132" s="339" t="s">
        <v>2602</v>
      </c>
      <c r="D132" s="339"/>
      <c r="E132" s="339"/>
      <c r="F132" s="340" t="s">
        <v>2591</v>
      </c>
      <c r="G132" s="339"/>
      <c r="H132" s="339" t="s">
        <v>2603</v>
      </c>
      <c r="I132" s="339" t="s">
        <v>2587</v>
      </c>
      <c r="J132" s="339">
        <v>20</v>
      </c>
      <c r="K132" s="361"/>
    </row>
    <row r="133" s="1" customFormat="1" ht="15" customHeight="1">
      <c r="B133" s="358"/>
      <c r="C133" s="313" t="s">
        <v>2590</v>
      </c>
      <c r="D133" s="313"/>
      <c r="E133" s="313"/>
      <c r="F133" s="336" t="s">
        <v>2591</v>
      </c>
      <c r="G133" s="313"/>
      <c r="H133" s="313" t="s">
        <v>2625</v>
      </c>
      <c r="I133" s="313" t="s">
        <v>2587</v>
      </c>
      <c r="J133" s="313">
        <v>50</v>
      </c>
      <c r="K133" s="361"/>
    </row>
    <row r="134" s="1" customFormat="1" ht="15" customHeight="1">
      <c r="B134" s="358"/>
      <c r="C134" s="313" t="s">
        <v>2604</v>
      </c>
      <c r="D134" s="313"/>
      <c r="E134" s="313"/>
      <c r="F134" s="336" t="s">
        <v>2591</v>
      </c>
      <c r="G134" s="313"/>
      <c r="H134" s="313" t="s">
        <v>2625</v>
      </c>
      <c r="I134" s="313" t="s">
        <v>2587</v>
      </c>
      <c r="J134" s="313">
        <v>50</v>
      </c>
      <c r="K134" s="361"/>
    </row>
    <row r="135" s="1" customFormat="1" ht="15" customHeight="1">
      <c r="B135" s="358"/>
      <c r="C135" s="313" t="s">
        <v>2610</v>
      </c>
      <c r="D135" s="313"/>
      <c r="E135" s="313"/>
      <c r="F135" s="336" t="s">
        <v>2591</v>
      </c>
      <c r="G135" s="313"/>
      <c r="H135" s="313" t="s">
        <v>2625</v>
      </c>
      <c r="I135" s="313" t="s">
        <v>2587</v>
      </c>
      <c r="J135" s="313">
        <v>50</v>
      </c>
      <c r="K135" s="361"/>
    </row>
    <row r="136" s="1" customFormat="1" ht="15" customHeight="1">
      <c r="B136" s="358"/>
      <c r="C136" s="313" t="s">
        <v>2612</v>
      </c>
      <c r="D136" s="313"/>
      <c r="E136" s="313"/>
      <c r="F136" s="336" t="s">
        <v>2591</v>
      </c>
      <c r="G136" s="313"/>
      <c r="H136" s="313" t="s">
        <v>2625</v>
      </c>
      <c r="I136" s="313" t="s">
        <v>2587</v>
      </c>
      <c r="J136" s="313">
        <v>50</v>
      </c>
      <c r="K136" s="361"/>
    </row>
    <row r="137" s="1" customFormat="1" ht="15" customHeight="1">
      <c r="B137" s="358"/>
      <c r="C137" s="313" t="s">
        <v>2613</v>
      </c>
      <c r="D137" s="313"/>
      <c r="E137" s="313"/>
      <c r="F137" s="336" t="s">
        <v>2591</v>
      </c>
      <c r="G137" s="313"/>
      <c r="H137" s="313" t="s">
        <v>2638</v>
      </c>
      <c r="I137" s="313" t="s">
        <v>2587</v>
      </c>
      <c r="J137" s="313">
        <v>255</v>
      </c>
      <c r="K137" s="361"/>
    </row>
    <row r="138" s="1" customFormat="1" ht="15" customHeight="1">
      <c r="B138" s="358"/>
      <c r="C138" s="313" t="s">
        <v>2615</v>
      </c>
      <c r="D138" s="313"/>
      <c r="E138" s="313"/>
      <c r="F138" s="336" t="s">
        <v>2585</v>
      </c>
      <c r="G138" s="313"/>
      <c r="H138" s="313" t="s">
        <v>2639</v>
      </c>
      <c r="I138" s="313" t="s">
        <v>2617</v>
      </c>
      <c r="J138" s="313"/>
      <c r="K138" s="361"/>
    </row>
    <row r="139" s="1" customFormat="1" ht="15" customHeight="1">
      <c r="B139" s="358"/>
      <c r="C139" s="313" t="s">
        <v>2618</v>
      </c>
      <c r="D139" s="313"/>
      <c r="E139" s="313"/>
      <c r="F139" s="336" t="s">
        <v>2585</v>
      </c>
      <c r="G139" s="313"/>
      <c r="H139" s="313" t="s">
        <v>2640</v>
      </c>
      <c r="I139" s="313" t="s">
        <v>2620</v>
      </c>
      <c r="J139" s="313"/>
      <c r="K139" s="361"/>
    </row>
    <row r="140" s="1" customFormat="1" ht="15" customHeight="1">
      <c r="B140" s="358"/>
      <c r="C140" s="313" t="s">
        <v>2621</v>
      </c>
      <c r="D140" s="313"/>
      <c r="E140" s="313"/>
      <c r="F140" s="336" t="s">
        <v>2585</v>
      </c>
      <c r="G140" s="313"/>
      <c r="H140" s="313" t="s">
        <v>2621</v>
      </c>
      <c r="I140" s="313" t="s">
        <v>2620</v>
      </c>
      <c r="J140" s="313"/>
      <c r="K140" s="361"/>
    </row>
    <row r="141" s="1" customFormat="1" ht="15" customHeight="1">
      <c r="B141" s="358"/>
      <c r="C141" s="313" t="s">
        <v>43</v>
      </c>
      <c r="D141" s="313"/>
      <c r="E141" s="313"/>
      <c r="F141" s="336" t="s">
        <v>2585</v>
      </c>
      <c r="G141" s="313"/>
      <c r="H141" s="313" t="s">
        <v>2641</v>
      </c>
      <c r="I141" s="313" t="s">
        <v>2620</v>
      </c>
      <c r="J141" s="313"/>
      <c r="K141" s="361"/>
    </row>
    <row r="142" s="1" customFormat="1" ht="15" customHeight="1">
      <c r="B142" s="358"/>
      <c r="C142" s="313" t="s">
        <v>2642</v>
      </c>
      <c r="D142" s="313"/>
      <c r="E142" s="313"/>
      <c r="F142" s="336" t="s">
        <v>2585</v>
      </c>
      <c r="G142" s="313"/>
      <c r="H142" s="313" t="s">
        <v>2643</v>
      </c>
      <c r="I142" s="313" t="s">
        <v>2620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2644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2579</v>
      </c>
      <c r="D148" s="328"/>
      <c r="E148" s="328"/>
      <c r="F148" s="328" t="s">
        <v>2580</v>
      </c>
      <c r="G148" s="329"/>
      <c r="H148" s="328" t="s">
        <v>59</v>
      </c>
      <c r="I148" s="328" t="s">
        <v>62</v>
      </c>
      <c r="J148" s="328" t="s">
        <v>2581</v>
      </c>
      <c r="K148" s="327"/>
    </row>
    <row r="149" s="1" customFormat="1" ht="17.25" customHeight="1">
      <c r="B149" s="325"/>
      <c r="C149" s="330" t="s">
        <v>2582</v>
      </c>
      <c r="D149" s="330"/>
      <c r="E149" s="330"/>
      <c r="F149" s="331" t="s">
        <v>2583</v>
      </c>
      <c r="G149" s="332"/>
      <c r="H149" s="330"/>
      <c r="I149" s="330"/>
      <c r="J149" s="330" t="s">
        <v>2584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2588</v>
      </c>
      <c r="D151" s="313"/>
      <c r="E151" s="313"/>
      <c r="F151" s="366" t="s">
        <v>2585</v>
      </c>
      <c r="G151" s="313"/>
      <c r="H151" s="365" t="s">
        <v>2625</v>
      </c>
      <c r="I151" s="365" t="s">
        <v>2587</v>
      </c>
      <c r="J151" s="365">
        <v>120</v>
      </c>
      <c r="K151" s="361"/>
    </row>
    <row r="152" s="1" customFormat="1" ht="15" customHeight="1">
      <c r="B152" s="338"/>
      <c r="C152" s="365" t="s">
        <v>2634</v>
      </c>
      <c r="D152" s="313"/>
      <c r="E152" s="313"/>
      <c r="F152" s="366" t="s">
        <v>2585</v>
      </c>
      <c r="G152" s="313"/>
      <c r="H152" s="365" t="s">
        <v>2645</v>
      </c>
      <c r="I152" s="365" t="s">
        <v>2587</v>
      </c>
      <c r="J152" s="365" t="s">
        <v>2636</v>
      </c>
      <c r="K152" s="361"/>
    </row>
    <row r="153" s="1" customFormat="1" ht="15" customHeight="1">
      <c r="B153" s="338"/>
      <c r="C153" s="365" t="s">
        <v>89</v>
      </c>
      <c r="D153" s="313"/>
      <c r="E153" s="313"/>
      <c r="F153" s="366" t="s">
        <v>2585</v>
      </c>
      <c r="G153" s="313"/>
      <c r="H153" s="365" t="s">
        <v>2646</v>
      </c>
      <c r="I153" s="365" t="s">
        <v>2587</v>
      </c>
      <c r="J153" s="365" t="s">
        <v>2636</v>
      </c>
      <c r="K153" s="361"/>
    </row>
    <row r="154" s="1" customFormat="1" ht="15" customHeight="1">
      <c r="B154" s="338"/>
      <c r="C154" s="365" t="s">
        <v>2590</v>
      </c>
      <c r="D154" s="313"/>
      <c r="E154" s="313"/>
      <c r="F154" s="366" t="s">
        <v>2591</v>
      </c>
      <c r="G154" s="313"/>
      <c r="H154" s="365" t="s">
        <v>2625</v>
      </c>
      <c r="I154" s="365" t="s">
        <v>2587</v>
      </c>
      <c r="J154" s="365">
        <v>50</v>
      </c>
      <c r="K154" s="361"/>
    </row>
    <row r="155" s="1" customFormat="1" ht="15" customHeight="1">
      <c r="B155" s="338"/>
      <c r="C155" s="365" t="s">
        <v>2593</v>
      </c>
      <c r="D155" s="313"/>
      <c r="E155" s="313"/>
      <c r="F155" s="366" t="s">
        <v>2585</v>
      </c>
      <c r="G155" s="313"/>
      <c r="H155" s="365" t="s">
        <v>2625</v>
      </c>
      <c r="I155" s="365" t="s">
        <v>2595</v>
      </c>
      <c r="J155" s="365"/>
      <c r="K155" s="361"/>
    </row>
    <row r="156" s="1" customFormat="1" ht="15" customHeight="1">
      <c r="B156" s="338"/>
      <c r="C156" s="365" t="s">
        <v>2604</v>
      </c>
      <c r="D156" s="313"/>
      <c r="E156" s="313"/>
      <c r="F156" s="366" t="s">
        <v>2591</v>
      </c>
      <c r="G156" s="313"/>
      <c r="H156" s="365" t="s">
        <v>2625</v>
      </c>
      <c r="I156" s="365" t="s">
        <v>2587</v>
      </c>
      <c r="J156" s="365">
        <v>50</v>
      </c>
      <c r="K156" s="361"/>
    </row>
    <row r="157" s="1" customFormat="1" ht="15" customHeight="1">
      <c r="B157" s="338"/>
      <c r="C157" s="365" t="s">
        <v>2612</v>
      </c>
      <c r="D157" s="313"/>
      <c r="E157" s="313"/>
      <c r="F157" s="366" t="s">
        <v>2591</v>
      </c>
      <c r="G157" s="313"/>
      <c r="H157" s="365" t="s">
        <v>2625</v>
      </c>
      <c r="I157" s="365" t="s">
        <v>2587</v>
      </c>
      <c r="J157" s="365">
        <v>50</v>
      </c>
      <c r="K157" s="361"/>
    </row>
    <row r="158" s="1" customFormat="1" ht="15" customHeight="1">
      <c r="B158" s="338"/>
      <c r="C158" s="365" t="s">
        <v>2610</v>
      </c>
      <c r="D158" s="313"/>
      <c r="E158" s="313"/>
      <c r="F158" s="366" t="s">
        <v>2591</v>
      </c>
      <c r="G158" s="313"/>
      <c r="H158" s="365" t="s">
        <v>2625</v>
      </c>
      <c r="I158" s="365" t="s">
        <v>2587</v>
      </c>
      <c r="J158" s="365">
        <v>50</v>
      </c>
      <c r="K158" s="361"/>
    </row>
    <row r="159" s="1" customFormat="1" ht="15" customHeight="1">
      <c r="B159" s="338"/>
      <c r="C159" s="365" t="s">
        <v>122</v>
      </c>
      <c r="D159" s="313"/>
      <c r="E159" s="313"/>
      <c r="F159" s="366" t="s">
        <v>2585</v>
      </c>
      <c r="G159" s="313"/>
      <c r="H159" s="365" t="s">
        <v>2647</v>
      </c>
      <c r="I159" s="365" t="s">
        <v>2587</v>
      </c>
      <c r="J159" s="365" t="s">
        <v>2648</v>
      </c>
      <c r="K159" s="361"/>
    </row>
    <row r="160" s="1" customFormat="1" ht="15" customHeight="1">
      <c r="B160" s="338"/>
      <c r="C160" s="365" t="s">
        <v>2649</v>
      </c>
      <c r="D160" s="313"/>
      <c r="E160" s="313"/>
      <c r="F160" s="366" t="s">
        <v>2585</v>
      </c>
      <c r="G160" s="313"/>
      <c r="H160" s="365" t="s">
        <v>2650</v>
      </c>
      <c r="I160" s="365" t="s">
        <v>2620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2651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2579</v>
      </c>
      <c r="D166" s="328"/>
      <c r="E166" s="328"/>
      <c r="F166" s="328" t="s">
        <v>2580</v>
      </c>
      <c r="G166" s="370"/>
      <c r="H166" s="371" t="s">
        <v>59</v>
      </c>
      <c r="I166" s="371" t="s">
        <v>62</v>
      </c>
      <c r="J166" s="328" t="s">
        <v>2581</v>
      </c>
      <c r="K166" s="305"/>
    </row>
    <row r="167" s="1" customFormat="1" ht="17.25" customHeight="1">
      <c r="B167" s="306"/>
      <c r="C167" s="330" t="s">
        <v>2582</v>
      </c>
      <c r="D167" s="330"/>
      <c r="E167" s="330"/>
      <c r="F167" s="331" t="s">
        <v>2583</v>
      </c>
      <c r="G167" s="372"/>
      <c r="H167" s="373"/>
      <c r="I167" s="373"/>
      <c r="J167" s="330" t="s">
        <v>2584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2588</v>
      </c>
      <c r="D169" s="313"/>
      <c r="E169" s="313"/>
      <c r="F169" s="336" t="s">
        <v>2585</v>
      </c>
      <c r="G169" s="313"/>
      <c r="H169" s="313" t="s">
        <v>2625</v>
      </c>
      <c r="I169" s="313" t="s">
        <v>2587</v>
      </c>
      <c r="J169" s="313">
        <v>120</v>
      </c>
      <c r="K169" s="361"/>
    </row>
    <row r="170" s="1" customFormat="1" ht="15" customHeight="1">
      <c r="B170" s="338"/>
      <c r="C170" s="313" t="s">
        <v>2634</v>
      </c>
      <c r="D170" s="313"/>
      <c r="E170" s="313"/>
      <c r="F170" s="336" t="s">
        <v>2585</v>
      </c>
      <c r="G170" s="313"/>
      <c r="H170" s="313" t="s">
        <v>2635</v>
      </c>
      <c r="I170" s="313" t="s">
        <v>2587</v>
      </c>
      <c r="J170" s="313" t="s">
        <v>2636</v>
      </c>
      <c r="K170" s="361"/>
    </row>
    <row r="171" s="1" customFormat="1" ht="15" customHeight="1">
      <c r="B171" s="338"/>
      <c r="C171" s="313" t="s">
        <v>89</v>
      </c>
      <c r="D171" s="313"/>
      <c r="E171" s="313"/>
      <c r="F171" s="336" t="s">
        <v>2585</v>
      </c>
      <c r="G171" s="313"/>
      <c r="H171" s="313" t="s">
        <v>2652</v>
      </c>
      <c r="I171" s="313" t="s">
        <v>2587</v>
      </c>
      <c r="J171" s="313" t="s">
        <v>2636</v>
      </c>
      <c r="K171" s="361"/>
    </row>
    <row r="172" s="1" customFormat="1" ht="15" customHeight="1">
      <c r="B172" s="338"/>
      <c r="C172" s="313" t="s">
        <v>2590</v>
      </c>
      <c r="D172" s="313"/>
      <c r="E172" s="313"/>
      <c r="F172" s="336" t="s">
        <v>2591</v>
      </c>
      <c r="G172" s="313"/>
      <c r="H172" s="313" t="s">
        <v>2652</v>
      </c>
      <c r="I172" s="313" t="s">
        <v>2587</v>
      </c>
      <c r="J172" s="313">
        <v>50</v>
      </c>
      <c r="K172" s="361"/>
    </row>
    <row r="173" s="1" customFormat="1" ht="15" customHeight="1">
      <c r="B173" s="338"/>
      <c r="C173" s="313" t="s">
        <v>2593</v>
      </c>
      <c r="D173" s="313"/>
      <c r="E173" s="313"/>
      <c r="F173" s="336" t="s">
        <v>2585</v>
      </c>
      <c r="G173" s="313"/>
      <c r="H173" s="313" t="s">
        <v>2652</v>
      </c>
      <c r="I173" s="313" t="s">
        <v>2595</v>
      </c>
      <c r="J173" s="313"/>
      <c r="K173" s="361"/>
    </row>
    <row r="174" s="1" customFormat="1" ht="15" customHeight="1">
      <c r="B174" s="338"/>
      <c r="C174" s="313" t="s">
        <v>2604</v>
      </c>
      <c r="D174" s="313"/>
      <c r="E174" s="313"/>
      <c r="F174" s="336" t="s">
        <v>2591</v>
      </c>
      <c r="G174" s="313"/>
      <c r="H174" s="313" t="s">
        <v>2652</v>
      </c>
      <c r="I174" s="313" t="s">
        <v>2587</v>
      </c>
      <c r="J174" s="313">
        <v>50</v>
      </c>
      <c r="K174" s="361"/>
    </row>
    <row r="175" s="1" customFormat="1" ht="15" customHeight="1">
      <c r="B175" s="338"/>
      <c r="C175" s="313" t="s">
        <v>2612</v>
      </c>
      <c r="D175" s="313"/>
      <c r="E175" s="313"/>
      <c r="F175" s="336" t="s">
        <v>2591</v>
      </c>
      <c r="G175" s="313"/>
      <c r="H175" s="313" t="s">
        <v>2652</v>
      </c>
      <c r="I175" s="313" t="s">
        <v>2587</v>
      </c>
      <c r="J175" s="313">
        <v>50</v>
      </c>
      <c r="K175" s="361"/>
    </row>
    <row r="176" s="1" customFormat="1" ht="15" customHeight="1">
      <c r="B176" s="338"/>
      <c r="C176" s="313" t="s">
        <v>2610</v>
      </c>
      <c r="D176" s="313"/>
      <c r="E176" s="313"/>
      <c r="F176" s="336" t="s">
        <v>2591</v>
      </c>
      <c r="G176" s="313"/>
      <c r="H176" s="313" t="s">
        <v>2652</v>
      </c>
      <c r="I176" s="313" t="s">
        <v>2587</v>
      </c>
      <c r="J176" s="313">
        <v>50</v>
      </c>
      <c r="K176" s="361"/>
    </row>
    <row r="177" s="1" customFormat="1" ht="15" customHeight="1">
      <c r="B177" s="338"/>
      <c r="C177" s="313" t="s">
        <v>152</v>
      </c>
      <c r="D177" s="313"/>
      <c r="E177" s="313"/>
      <c r="F177" s="336" t="s">
        <v>2585</v>
      </c>
      <c r="G177" s="313"/>
      <c r="H177" s="313" t="s">
        <v>2653</v>
      </c>
      <c r="I177" s="313" t="s">
        <v>2654</v>
      </c>
      <c r="J177" s="313"/>
      <c r="K177" s="361"/>
    </row>
    <row r="178" s="1" customFormat="1" ht="15" customHeight="1">
      <c r="B178" s="338"/>
      <c r="C178" s="313" t="s">
        <v>62</v>
      </c>
      <c r="D178" s="313"/>
      <c r="E178" s="313"/>
      <c r="F178" s="336" t="s">
        <v>2585</v>
      </c>
      <c r="G178" s="313"/>
      <c r="H178" s="313" t="s">
        <v>2655</v>
      </c>
      <c r="I178" s="313" t="s">
        <v>2656</v>
      </c>
      <c r="J178" s="313">
        <v>1</v>
      </c>
      <c r="K178" s="361"/>
    </row>
    <row r="179" s="1" customFormat="1" ht="15" customHeight="1">
      <c r="B179" s="338"/>
      <c r="C179" s="313" t="s">
        <v>58</v>
      </c>
      <c r="D179" s="313"/>
      <c r="E179" s="313"/>
      <c r="F179" s="336" t="s">
        <v>2585</v>
      </c>
      <c r="G179" s="313"/>
      <c r="H179" s="313" t="s">
        <v>2657</v>
      </c>
      <c r="I179" s="313" t="s">
        <v>2587</v>
      </c>
      <c r="J179" s="313">
        <v>20</v>
      </c>
      <c r="K179" s="361"/>
    </row>
    <row r="180" s="1" customFormat="1" ht="15" customHeight="1">
      <c r="B180" s="338"/>
      <c r="C180" s="313" t="s">
        <v>59</v>
      </c>
      <c r="D180" s="313"/>
      <c r="E180" s="313"/>
      <c r="F180" s="336" t="s">
        <v>2585</v>
      </c>
      <c r="G180" s="313"/>
      <c r="H180" s="313" t="s">
        <v>2658</v>
      </c>
      <c r="I180" s="313" t="s">
        <v>2587</v>
      </c>
      <c r="J180" s="313">
        <v>255</v>
      </c>
      <c r="K180" s="361"/>
    </row>
    <row r="181" s="1" customFormat="1" ht="15" customHeight="1">
      <c r="B181" s="338"/>
      <c r="C181" s="313" t="s">
        <v>153</v>
      </c>
      <c r="D181" s="313"/>
      <c r="E181" s="313"/>
      <c r="F181" s="336" t="s">
        <v>2585</v>
      </c>
      <c r="G181" s="313"/>
      <c r="H181" s="313" t="s">
        <v>2549</v>
      </c>
      <c r="I181" s="313" t="s">
        <v>2587</v>
      </c>
      <c r="J181" s="313">
        <v>10</v>
      </c>
      <c r="K181" s="361"/>
    </row>
    <row r="182" s="1" customFormat="1" ht="15" customHeight="1">
      <c r="B182" s="338"/>
      <c r="C182" s="313" t="s">
        <v>154</v>
      </c>
      <c r="D182" s="313"/>
      <c r="E182" s="313"/>
      <c r="F182" s="336" t="s">
        <v>2585</v>
      </c>
      <c r="G182" s="313"/>
      <c r="H182" s="313" t="s">
        <v>2659</v>
      </c>
      <c r="I182" s="313" t="s">
        <v>2620</v>
      </c>
      <c r="J182" s="313"/>
      <c r="K182" s="361"/>
    </row>
    <row r="183" s="1" customFormat="1" ht="15" customHeight="1">
      <c r="B183" s="338"/>
      <c r="C183" s="313" t="s">
        <v>2660</v>
      </c>
      <c r="D183" s="313"/>
      <c r="E183" s="313"/>
      <c r="F183" s="336" t="s">
        <v>2585</v>
      </c>
      <c r="G183" s="313"/>
      <c r="H183" s="313" t="s">
        <v>2661</v>
      </c>
      <c r="I183" s="313" t="s">
        <v>2620</v>
      </c>
      <c r="J183" s="313"/>
      <c r="K183" s="361"/>
    </row>
    <row r="184" s="1" customFormat="1" ht="15" customHeight="1">
      <c r="B184" s="338"/>
      <c r="C184" s="313" t="s">
        <v>2649</v>
      </c>
      <c r="D184" s="313"/>
      <c r="E184" s="313"/>
      <c r="F184" s="336" t="s">
        <v>2585</v>
      </c>
      <c r="G184" s="313"/>
      <c r="H184" s="313" t="s">
        <v>2662</v>
      </c>
      <c r="I184" s="313" t="s">
        <v>2620</v>
      </c>
      <c r="J184" s="313"/>
      <c r="K184" s="361"/>
    </row>
    <row r="185" s="1" customFormat="1" ht="15" customHeight="1">
      <c r="B185" s="338"/>
      <c r="C185" s="313" t="s">
        <v>156</v>
      </c>
      <c r="D185" s="313"/>
      <c r="E185" s="313"/>
      <c r="F185" s="336" t="s">
        <v>2591</v>
      </c>
      <c r="G185" s="313"/>
      <c r="H185" s="313" t="s">
        <v>2663</v>
      </c>
      <c r="I185" s="313" t="s">
        <v>2587</v>
      </c>
      <c r="J185" s="313">
        <v>50</v>
      </c>
      <c r="K185" s="361"/>
    </row>
    <row r="186" s="1" customFormat="1" ht="15" customHeight="1">
      <c r="B186" s="338"/>
      <c r="C186" s="313" t="s">
        <v>2664</v>
      </c>
      <c r="D186" s="313"/>
      <c r="E186" s="313"/>
      <c r="F186" s="336" t="s">
        <v>2591</v>
      </c>
      <c r="G186" s="313"/>
      <c r="H186" s="313" t="s">
        <v>2665</v>
      </c>
      <c r="I186" s="313" t="s">
        <v>2666</v>
      </c>
      <c r="J186" s="313"/>
      <c r="K186" s="361"/>
    </row>
    <row r="187" s="1" customFormat="1" ht="15" customHeight="1">
      <c r="B187" s="338"/>
      <c r="C187" s="313" t="s">
        <v>2667</v>
      </c>
      <c r="D187" s="313"/>
      <c r="E187" s="313"/>
      <c r="F187" s="336" t="s">
        <v>2591</v>
      </c>
      <c r="G187" s="313"/>
      <c r="H187" s="313" t="s">
        <v>2668</v>
      </c>
      <c r="I187" s="313" t="s">
        <v>2666</v>
      </c>
      <c r="J187" s="313"/>
      <c r="K187" s="361"/>
    </row>
    <row r="188" s="1" customFormat="1" ht="15" customHeight="1">
      <c r="B188" s="338"/>
      <c r="C188" s="313" t="s">
        <v>2669</v>
      </c>
      <c r="D188" s="313"/>
      <c r="E188" s="313"/>
      <c r="F188" s="336" t="s">
        <v>2591</v>
      </c>
      <c r="G188" s="313"/>
      <c r="H188" s="313" t="s">
        <v>2670</v>
      </c>
      <c r="I188" s="313" t="s">
        <v>2666</v>
      </c>
      <c r="J188" s="313"/>
      <c r="K188" s="361"/>
    </row>
    <row r="189" s="1" customFormat="1" ht="15" customHeight="1">
      <c r="B189" s="338"/>
      <c r="C189" s="374" t="s">
        <v>2671</v>
      </c>
      <c r="D189" s="313"/>
      <c r="E189" s="313"/>
      <c r="F189" s="336" t="s">
        <v>2591</v>
      </c>
      <c r="G189" s="313"/>
      <c r="H189" s="313" t="s">
        <v>2672</v>
      </c>
      <c r="I189" s="313" t="s">
        <v>2673</v>
      </c>
      <c r="J189" s="375" t="s">
        <v>2674</v>
      </c>
      <c r="K189" s="361"/>
    </row>
    <row r="190" s="1" customFormat="1" ht="15" customHeight="1">
      <c r="B190" s="338"/>
      <c r="C190" s="374" t="s">
        <v>47</v>
      </c>
      <c r="D190" s="313"/>
      <c r="E190" s="313"/>
      <c r="F190" s="336" t="s">
        <v>2585</v>
      </c>
      <c r="G190" s="313"/>
      <c r="H190" s="310" t="s">
        <v>2675</v>
      </c>
      <c r="I190" s="313" t="s">
        <v>2676</v>
      </c>
      <c r="J190" s="313"/>
      <c r="K190" s="361"/>
    </row>
    <row r="191" s="1" customFormat="1" ht="15" customHeight="1">
      <c r="B191" s="338"/>
      <c r="C191" s="374" t="s">
        <v>2677</v>
      </c>
      <c r="D191" s="313"/>
      <c r="E191" s="313"/>
      <c r="F191" s="336" t="s">
        <v>2585</v>
      </c>
      <c r="G191" s="313"/>
      <c r="H191" s="313" t="s">
        <v>2678</v>
      </c>
      <c r="I191" s="313" t="s">
        <v>2620</v>
      </c>
      <c r="J191" s="313"/>
      <c r="K191" s="361"/>
    </row>
    <row r="192" s="1" customFormat="1" ht="15" customHeight="1">
      <c r="B192" s="338"/>
      <c r="C192" s="374" t="s">
        <v>2679</v>
      </c>
      <c r="D192" s="313"/>
      <c r="E192" s="313"/>
      <c r="F192" s="336" t="s">
        <v>2585</v>
      </c>
      <c r="G192" s="313"/>
      <c r="H192" s="313" t="s">
        <v>2680</v>
      </c>
      <c r="I192" s="313" t="s">
        <v>2620</v>
      </c>
      <c r="J192" s="313"/>
      <c r="K192" s="361"/>
    </row>
    <row r="193" s="1" customFormat="1" ht="15" customHeight="1">
      <c r="B193" s="338"/>
      <c r="C193" s="374" t="s">
        <v>2681</v>
      </c>
      <c r="D193" s="313"/>
      <c r="E193" s="313"/>
      <c r="F193" s="336" t="s">
        <v>2591</v>
      </c>
      <c r="G193" s="313"/>
      <c r="H193" s="313" t="s">
        <v>2682</v>
      </c>
      <c r="I193" s="313" t="s">
        <v>2620</v>
      </c>
      <c r="J193" s="313"/>
      <c r="K193" s="361"/>
    </row>
    <row r="194" s="1" customFormat="1" ht="15" customHeight="1">
      <c r="B194" s="367"/>
      <c r="C194" s="376"/>
      <c r="D194" s="347"/>
      <c r="E194" s="347"/>
      <c r="F194" s="347"/>
      <c r="G194" s="347"/>
      <c r="H194" s="347"/>
      <c r="I194" s="347"/>
      <c r="J194" s="347"/>
      <c r="K194" s="368"/>
    </row>
    <row r="195" s="1" customFormat="1" ht="18.75" customHeight="1">
      <c r="B195" s="349"/>
      <c r="C195" s="359"/>
      <c r="D195" s="359"/>
      <c r="E195" s="359"/>
      <c r="F195" s="369"/>
      <c r="G195" s="359"/>
      <c r="H195" s="359"/>
      <c r="I195" s="359"/>
      <c r="J195" s="359"/>
      <c r="K195" s="349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2683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7" t="s">
        <v>2684</v>
      </c>
      <c r="D200" s="377"/>
      <c r="E200" s="377"/>
      <c r="F200" s="377" t="s">
        <v>2685</v>
      </c>
      <c r="G200" s="378"/>
      <c r="H200" s="377" t="s">
        <v>2686</v>
      </c>
      <c r="I200" s="377"/>
      <c r="J200" s="377"/>
      <c r="K200" s="305"/>
    </row>
    <row r="201" s="1" customFormat="1" ht="5.25" customHeight="1">
      <c r="B201" s="338"/>
      <c r="C201" s="333"/>
      <c r="D201" s="333"/>
      <c r="E201" s="333"/>
      <c r="F201" s="333"/>
      <c r="G201" s="359"/>
      <c r="H201" s="333"/>
      <c r="I201" s="333"/>
      <c r="J201" s="333"/>
      <c r="K201" s="361"/>
    </row>
    <row r="202" s="1" customFormat="1" ht="15" customHeight="1">
      <c r="B202" s="338"/>
      <c r="C202" s="313" t="s">
        <v>2676</v>
      </c>
      <c r="D202" s="313"/>
      <c r="E202" s="313"/>
      <c r="F202" s="336" t="s">
        <v>48</v>
      </c>
      <c r="G202" s="313"/>
      <c r="H202" s="313" t="s">
        <v>2687</v>
      </c>
      <c r="I202" s="313"/>
      <c r="J202" s="313"/>
      <c r="K202" s="361"/>
    </row>
    <row r="203" s="1" customFormat="1" ht="15" customHeight="1">
      <c r="B203" s="338"/>
      <c r="C203" s="313"/>
      <c r="D203" s="313"/>
      <c r="E203" s="313"/>
      <c r="F203" s="336" t="s">
        <v>49</v>
      </c>
      <c r="G203" s="313"/>
      <c r="H203" s="313" t="s">
        <v>2688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52</v>
      </c>
      <c r="G204" s="313"/>
      <c r="H204" s="313" t="s">
        <v>2689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50</v>
      </c>
      <c r="G205" s="313"/>
      <c r="H205" s="313" t="s">
        <v>2690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51</v>
      </c>
      <c r="G206" s="313"/>
      <c r="H206" s="313" t="s">
        <v>2691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/>
      <c r="G207" s="313"/>
      <c r="H207" s="313"/>
      <c r="I207" s="313"/>
      <c r="J207" s="313"/>
      <c r="K207" s="361"/>
    </row>
    <row r="208" s="1" customFormat="1" ht="15" customHeight="1">
      <c r="B208" s="338"/>
      <c r="C208" s="313" t="s">
        <v>2632</v>
      </c>
      <c r="D208" s="313"/>
      <c r="E208" s="313"/>
      <c r="F208" s="336" t="s">
        <v>83</v>
      </c>
      <c r="G208" s="313"/>
      <c r="H208" s="313" t="s">
        <v>2692</v>
      </c>
      <c r="I208" s="313"/>
      <c r="J208" s="313"/>
      <c r="K208" s="361"/>
    </row>
    <row r="209" s="1" customFormat="1" ht="15" customHeight="1">
      <c r="B209" s="338"/>
      <c r="C209" s="313"/>
      <c r="D209" s="313"/>
      <c r="E209" s="313"/>
      <c r="F209" s="336" t="s">
        <v>2528</v>
      </c>
      <c r="G209" s="313"/>
      <c r="H209" s="313" t="s">
        <v>2529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2526</v>
      </c>
      <c r="G210" s="313"/>
      <c r="H210" s="313" t="s">
        <v>2693</v>
      </c>
      <c r="I210" s="313"/>
      <c r="J210" s="313"/>
      <c r="K210" s="361"/>
    </row>
    <row r="211" s="1" customFormat="1" ht="15" customHeight="1">
      <c r="B211" s="379"/>
      <c r="C211" s="313"/>
      <c r="D211" s="313"/>
      <c r="E211" s="313"/>
      <c r="F211" s="336" t="s">
        <v>2530</v>
      </c>
      <c r="G211" s="374"/>
      <c r="H211" s="365" t="s">
        <v>2531</v>
      </c>
      <c r="I211" s="365"/>
      <c r="J211" s="365"/>
      <c r="K211" s="380"/>
    </row>
    <row r="212" s="1" customFormat="1" ht="15" customHeight="1">
      <c r="B212" s="379"/>
      <c r="C212" s="313"/>
      <c r="D212" s="313"/>
      <c r="E212" s="313"/>
      <c r="F212" s="336" t="s">
        <v>2532</v>
      </c>
      <c r="G212" s="374"/>
      <c r="H212" s="365" t="s">
        <v>2157</v>
      </c>
      <c r="I212" s="365"/>
      <c r="J212" s="365"/>
      <c r="K212" s="380"/>
    </row>
    <row r="213" s="1" customFormat="1" ht="15" customHeight="1">
      <c r="B213" s="379"/>
      <c r="C213" s="313"/>
      <c r="D213" s="313"/>
      <c r="E213" s="313"/>
      <c r="F213" s="336"/>
      <c r="G213" s="374"/>
      <c r="H213" s="365"/>
      <c r="I213" s="365"/>
      <c r="J213" s="365"/>
      <c r="K213" s="380"/>
    </row>
    <row r="214" s="1" customFormat="1" ht="15" customHeight="1">
      <c r="B214" s="379"/>
      <c r="C214" s="313" t="s">
        <v>2656</v>
      </c>
      <c r="D214" s="313"/>
      <c r="E214" s="313"/>
      <c r="F214" s="336">
        <v>1</v>
      </c>
      <c r="G214" s="374"/>
      <c r="H214" s="365" t="s">
        <v>2694</v>
      </c>
      <c r="I214" s="365"/>
      <c r="J214" s="365"/>
      <c r="K214" s="380"/>
    </row>
    <row r="215" s="1" customFormat="1" ht="15" customHeight="1">
      <c r="B215" s="379"/>
      <c r="C215" s="313"/>
      <c r="D215" s="313"/>
      <c r="E215" s="313"/>
      <c r="F215" s="336">
        <v>2</v>
      </c>
      <c r="G215" s="374"/>
      <c r="H215" s="365" t="s">
        <v>2695</v>
      </c>
      <c r="I215" s="365"/>
      <c r="J215" s="365"/>
      <c r="K215" s="380"/>
    </row>
    <row r="216" s="1" customFormat="1" ht="15" customHeight="1">
      <c r="B216" s="379"/>
      <c r="C216" s="313"/>
      <c r="D216" s="313"/>
      <c r="E216" s="313"/>
      <c r="F216" s="336">
        <v>3</v>
      </c>
      <c r="G216" s="374"/>
      <c r="H216" s="365" t="s">
        <v>2696</v>
      </c>
      <c r="I216" s="365"/>
      <c r="J216" s="365"/>
      <c r="K216" s="380"/>
    </row>
    <row r="217" s="1" customFormat="1" ht="15" customHeight="1">
      <c r="B217" s="379"/>
      <c r="C217" s="313"/>
      <c r="D217" s="313"/>
      <c r="E217" s="313"/>
      <c r="F217" s="336">
        <v>4</v>
      </c>
      <c r="G217" s="374"/>
      <c r="H217" s="365" t="s">
        <v>2697</v>
      </c>
      <c r="I217" s="365"/>
      <c r="J217" s="365"/>
      <c r="K217" s="380"/>
    </row>
    <row r="218" s="1" customFormat="1" ht="12.75" customHeight="1">
      <c r="B218" s="381"/>
      <c r="C218" s="382"/>
      <c r="D218" s="382"/>
      <c r="E218" s="382"/>
      <c r="F218" s="382"/>
      <c r="G218" s="382"/>
      <c r="H218" s="382"/>
      <c r="I218" s="382"/>
      <c r="J218" s="382"/>
      <c r="K218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DESKTOP-SFRLSCC\HP</dc:creator>
  <cp:lastModifiedBy>DESKTOP-SFRLSCC\HP</cp:lastModifiedBy>
  <dcterms:created xsi:type="dcterms:W3CDTF">2021-01-17T17:40:19Z</dcterms:created>
  <dcterms:modified xsi:type="dcterms:W3CDTF">2021-01-17T17:40:38Z</dcterms:modified>
</cp:coreProperties>
</file>